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38400" windowHeight="16575" tabRatio="767"/>
  </bookViews>
  <sheets>
    <sheet name="Reisekostenformular" sheetId="4" r:id="rId1"/>
    <sheet name="Kurzanleitung" sheetId="11" state="hidden" r:id="rId2"/>
    <sheet name="Tabelle3" sheetId="13" state="hidden" r:id="rId3"/>
    <sheet name="Tabelle4" sheetId="14" state="hidden" r:id="rId4"/>
  </sheets>
  <definedNames>
    <definedName name="_xlnm._FilterDatabase" localSheetId="2" hidden="1">Tabelle3!$A$2:$I$238</definedName>
  </definedNames>
  <calcPr calcId="145621"/>
</workbook>
</file>

<file path=xl/calcChain.xml><?xml version="1.0" encoding="utf-8"?>
<calcChain xmlns="http://schemas.openxmlformats.org/spreadsheetml/2006/main">
  <c r="H3" i="4" l="1"/>
  <c r="X143" i="4"/>
  <c r="AA142" i="4"/>
  <c r="Z142" i="4"/>
  <c r="X141" i="4"/>
  <c r="AA140" i="4"/>
  <c r="Z140" i="4"/>
  <c r="X139" i="4"/>
  <c r="AA138" i="4"/>
  <c r="Z138" i="4"/>
  <c r="X137" i="4"/>
  <c r="AA136" i="4"/>
  <c r="Z136" i="4"/>
  <c r="X135" i="4"/>
  <c r="AA134" i="4"/>
  <c r="Z134" i="4"/>
  <c r="X133" i="4"/>
  <c r="AA132" i="4"/>
  <c r="Z132" i="4"/>
  <c r="X131" i="4"/>
  <c r="AA130" i="4"/>
  <c r="Z130" i="4"/>
  <c r="X129" i="4"/>
  <c r="AA128" i="4"/>
  <c r="Z128" i="4"/>
  <c r="X127" i="4"/>
  <c r="AA126" i="4"/>
  <c r="Z126" i="4"/>
  <c r="X125" i="4"/>
  <c r="AA124" i="4"/>
  <c r="Z124" i="4"/>
  <c r="X123" i="4"/>
  <c r="AA122" i="4"/>
  <c r="Z122" i="4"/>
  <c r="X121" i="4"/>
  <c r="AA120" i="4"/>
  <c r="Z120" i="4"/>
  <c r="X119" i="4"/>
  <c r="AA118" i="4"/>
  <c r="Z118" i="4"/>
  <c r="X117" i="4"/>
  <c r="AA116" i="4"/>
  <c r="Z116" i="4"/>
  <c r="X115" i="4"/>
  <c r="AA114" i="4"/>
  <c r="Z114" i="4"/>
  <c r="X113" i="4"/>
  <c r="AA112" i="4"/>
  <c r="Z112" i="4"/>
  <c r="X111" i="4"/>
  <c r="AA110" i="4"/>
  <c r="Z110" i="4"/>
  <c r="X109" i="4"/>
  <c r="AA108" i="4"/>
  <c r="Z108" i="4"/>
  <c r="X107" i="4"/>
  <c r="AA106" i="4"/>
  <c r="Z106" i="4"/>
  <c r="X105" i="4"/>
  <c r="AA104" i="4"/>
  <c r="Z104" i="4"/>
  <c r="X103" i="4"/>
  <c r="AA102" i="4"/>
  <c r="Z102" i="4"/>
  <c r="X101" i="4"/>
  <c r="AA100" i="4"/>
  <c r="Z100" i="4"/>
  <c r="X99" i="4"/>
  <c r="AA98" i="4"/>
  <c r="Z98" i="4"/>
  <c r="X97" i="4"/>
  <c r="AA96" i="4"/>
  <c r="Z96" i="4"/>
  <c r="X95" i="4"/>
  <c r="AA94" i="4"/>
  <c r="Z94" i="4"/>
  <c r="X93" i="4"/>
  <c r="AA92" i="4"/>
  <c r="Z92" i="4"/>
  <c r="X91" i="4"/>
  <c r="AA90" i="4"/>
  <c r="Z90" i="4"/>
  <c r="X89" i="4"/>
  <c r="AA88" i="4"/>
  <c r="Z88" i="4"/>
  <c r="X87" i="4"/>
  <c r="AA86" i="4"/>
  <c r="Z86" i="4"/>
  <c r="X85" i="4"/>
  <c r="AA84" i="4"/>
  <c r="Z84" i="4"/>
  <c r="X83" i="4"/>
  <c r="AA82" i="4"/>
  <c r="Z82" i="4"/>
  <c r="X81" i="4"/>
  <c r="AA80" i="4"/>
  <c r="Z80" i="4"/>
  <c r="X79" i="4"/>
  <c r="AA78" i="4"/>
  <c r="Z78" i="4"/>
  <c r="X77" i="4"/>
  <c r="AA76" i="4"/>
  <c r="Z76" i="4"/>
  <c r="X75" i="4"/>
  <c r="AA74" i="4"/>
  <c r="Z74" i="4"/>
  <c r="X73" i="4"/>
  <c r="AA72" i="4"/>
  <c r="Z72" i="4"/>
  <c r="X71" i="4"/>
  <c r="AA70" i="4"/>
  <c r="Z70" i="4"/>
  <c r="X69" i="4"/>
  <c r="AA68" i="4"/>
  <c r="Z68" i="4"/>
  <c r="X67" i="4"/>
  <c r="AA66" i="4"/>
  <c r="Z66" i="4"/>
  <c r="X65" i="4"/>
  <c r="AA64" i="4"/>
  <c r="Z64" i="4"/>
  <c r="X63" i="4"/>
  <c r="AA62" i="4"/>
  <c r="Z62" i="4"/>
  <c r="X61" i="4"/>
  <c r="AA60" i="4"/>
  <c r="Z60" i="4"/>
  <c r="X59" i="4"/>
  <c r="AA58" i="4"/>
  <c r="Z58" i="4"/>
  <c r="X57" i="4"/>
  <c r="AA56" i="4"/>
  <c r="Z56" i="4"/>
  <c r="X55" i="4"/>
  <c r="AA54" i="4"/>
  <c r="Z54" i="4"/>
  <c r="X53" i="4"/>
  <c r="AA52" i="4"/>
  <c r="Z52" i="4"/>
  <c r="X51" i="4"/>
  <c r="AA50" i="4"/>
  <c r="Z50" i="4"/>
  <c r="X49" i="4"/>
  <c r="AA48" i="4"/>
  <c r="Z48" i="4"/>
  <c r="X47" i="4"/>
  <c r="AA46" i="4"/>
  <c r="Z46" i="4"/>
  <c r="X45" i="4"/>
  <c r="AA44" i="4"/>
  <c r="Z44" i="4"/>
  <c r="X43" i="4"/>
  <c r="AA42" i="4"/>
  <c r="Z42" i="4"/>
  <c r="X41" i="4"/>
  <c r="AA40" i="4"/>
  <c r="Z40" i="4"/>
  <c r="X39" i="4"/>
  <c r="AA38" i="4"/>
  <c r="Z38" i="4"/>
  <c r="X37" i="4"/>
  <c r="AA36" i="4"/>
  <c r="Z36" i="4"/>
  <c r="X35" i="4"/>
  <c r="AA34" i="4"/>
  <c r="Z34" i="4"/>
  <c r="X33" i="4"/>
  <c r="AA32" i="4"/>
  <c r="Z32" i="4"/>
  <c r="X31" i="4"/>
  <c r="AA30" i="4"/>
  <c r="Z30" i="4"/>
  <c r="X29" i="4"/>
  <c r="AA28" i="4"/>
  <c r="Z28" i="4"/>
  <c r="X27" i="4"/>
  <c r="AA26" i="4"/>
  <c r="Z26" i="4"/>
  <c r="X12" i="4"/>
  <c r="X11" i="4"/>
  <c r="X25" i="4" l="1"/>
  <c r="AA24" i="4"/>
  <c r="Z24" i="4"/>
  <c r="E16" i="4" l="1"/>
  <c r="C5" i="14" s="1"/>
  <c r="D16" i="4"/>
  <c r="L4" i="14" l="1"/>
  <c r="D5" i="14"/>
  <c r="K4" i="14"/>
  <c r="A13" i="4"/>
  <c r="A12" i="4"/>
  <c r="A11" i="4"/>
  <c r="N16" i="4" l="1"/>
  <c r="A15" i="4"/>
  <c r="T15" i="4" l="1"/>
  <c r="B26" i="4" l="1"/>
  <c r="P144" i="4"/>
  <c r="M3" i="4" s="1"/>
  <c r="M2" i="14"/>
  <c r="M3" i="14" s="1"/>
  <c r="M4" i="14" s="1"/>
  <c r="M5" i="14" s="1"/>
  <c r="M6" i="14" s="1"/>
  <c r="M7" i="14" s="1"/>
  <c r="M8" i="14" s="1"/>
  <c r="M9" i="14" s="1"/>
  <c r="M10" i="14" s="1"/>
  <c r="M11" i="14" s="1"/>
  <c r="M12" i="14" s="1"/>
  <c r="M13" i="14" s="1"/>
  <c r="M14" i="14" s="1"/>
  <c r="M15" i="14" s="1"/>
  <c r="M16" i="14" s="1"/>
  <c r="M17" i="14" s="1"/>
  <c r="M18" i="14" s="1"/>
  <c r="M19" i="14" s="1"/>
  <c r="M20" i="14" s="1"/>
  <c r="M21" i="14" s="1"/>
  <c r="M22" i="14" s="1"/>
  <c r="M23" i="14" s="1"/>
  <c r="M24" i="14" s="1"/>
  <c r="M25" i="14" s="1"/>
  <c r="M26" i="14" s="1"/>
  <c r="M27" i="14" s="1"/>
  <c r="M28" i="14" s="1"/>
  <c r="M29" i="14" s="1"/>
  <c r="M30" i="14" s="1"/>
  <c r="M31" i="14" s="1"/>
  <c r="M32" i="14" s="1"/>
  <c r="M33" i="14" s="1"/>
  <c r="M34" i="14" s="1"/>
  <c r="M35" i="14" s="1"/>
  <c r="M36" i="14" s="1"/>
  <c r="M37" i="14" s="1"/>
  <c r="M38" i="14" s="1"/>
  <c r="M39" i="14" s="1"/>
  <c r="M40" i="14" s="1"/>
  <c r="M41" i="14" s="1"/>
  <c r="M42" i="14" s="1"/>
  <c r="M43" i="14" s="1"/>
  <c r="M44" i="14" s="1"/>
  <c r="M45" i="14" s="1"/>
  <c r="M46" i="14" s="1"/>
  <c r="M47" i="14" s="1"/>
  <c r="M48" i="14" s="1"/>
  <c r="M49" i="14" s="1"/>
  <c r="M50" i="14" s="1"/>
  <c r="M51" i="14" s="1"/>
  <c r="M52" i="14" s="1"/>
  <c r="M53" i="14" s="1"/>
  <c r="M54" i="14" s="1"/>
  <c r="M55" i="14" s="1"/>
  <c r="M56" i="14" s="1"/>
  <c r="M57" i="14" s="1"/>
  <c r="M58" i="14" s="1"/>
  <c r="M59" i="14" s="1"/>
  <c r="M60" i="14" s="1"/>
  <c r="M61" i="14" s="1"/>
  <c r="M62" i="14" s="1"/>
  <c r="M63" i="14" s="1"/>
  <c r="M64" i="14" s="1"/>
  <c r="M65" i="14" s="1"/>
  <c r="M66" i="14" s="1"/>
  <c r="M67" i="14" s="1"/>
  <c r="M68" i="14" s="1"/>
  <c r="M69" i="14" s="1"/>
  <c r="M70" i="14" s="1"/>
  <c r="M71" i="14" s="1"/>
  <c r="M72" i="14" s="1"/>
  <c r="M73" i="14" s="1"/>
  <c r="M74" i="14" s="1"/>
  <c r="M75" i="14" s="1"/>
  <c r="M76" i="14" s="1"/>
  <c r="M77" i="14" s="1"/>
  <c r="M78" i="14" s="1"/>
  <c r="M79" i="14" s="1"/>
  <c r="M80" i="14" s="1"/>
  <c r="M81" i="14" s="1"/>
  <c r="M82" i="14" s="1"/>
  <c r="M83" i="14" s="1"/>
  <c r="M84" i="14" s="1"/>
  <c r="M85" i="14" s="1"/>
  <c r="M86" i="14" s="1"/>
  <c r="M87" i="14" s="1"/>
  <c r="M88" i="14" s="1"/>
  <c r="M89" i="14" s="1"/>
  <c r="M90" i="14" s="1"/>
  <c r="M91" i="14" s="1"/>
  <c r="M92" i="14" s="1"/>
  <c r="M93" i="14" s="1"/>
  <c r="M94" i="14" s="1"/>
  <c r="M95" i="14" s="1"/>
  <c r="M96" i="14" s="1"/>
  <c r="W26" i="4" l="1"/>
  <c r="T26" i="4"/>
  <c r="J15" i="4"/>
  <c r="J16" i="4"/>
  <c r="H16" i="4"/>
  <c r="H15" i="4"/>
  <c r="D2" i="14" s="1"/>
  <c r="X80" i="4" l="1"/>
  <c r="X76" i="4"/>
  <c r="X72" i="4"/>
  <c r="X68" i="4"/>
  <c r="X64" i="4"/>
  <c r="X60" i="4"/>
  <c r="X58" i="4"/>
  <c r="Y142" i="4"/>
  <c r="X140" i="4"/>
  <c r="Y134" i="4"/>
  <c r="X132" i="4"/>
  <c r="Y126" i="4"/>
  <c r="X124" i="4"/>
  <c r="Y118" i="4"/>
  <c r="X116" i="4"/>
  <c r="Y110" i="4"/>
  <c r="X108" i="4"/>
  <c r="Y102" i="4"/>
  <c r="X100" i="4"/>
  <c r="X98" i="4"/>
  <c r="Y76" i="4"/>
  <c r="X62" i="4"/>
  <c r="X52" i="4"/>
  <c r="Y36" i="4"/>
  <c r="Y138" i="4"/>
  <c r="Y130" i="4"/>
  <c r="Y122" i="4"/>
  <c r="Y114" i="4"/>
  <c r="Y106" i="4"/>
  <c r="Y96" i="4"/>
  <c r="Y80" i="4"/>
  <c r="Y72" i="4"/>
  <c r="Y64" i="4"/>
  <c r="Y60" i="4"/>
  <c r="Y58" i="4"/>
  <c r="X48" i="4"/>
  <c r="X46" i="4"/>
  <c r="X40" i="4"/>
  <c r="X36" i="4"/>
  <c r="X28" i="4"/>
  <c r="Y68" i="4"/>
  <c r="X56" i="4"/>
  <c r="Y48" i="4"/>
  <c r="Y46" i="4"/>
  <c r="Y40" i="4"/>
  <c r="Y28" i="4"/>
  <c r="X44" i="4"/>
  <c r="X84" i="4"/>
  <c r="X92" i="4"/>
  <c r="X128" i="4"/>
  <c r="X90" i="4"/>
  <c r="Y44" i="4"/>
  <c r="Y100" i="4"/>
  <c r="Y54" i="4"/>
  <c r="Y94" i="4"/>
  <c r="Y128" i="4"/>
  <c r="X106" i="4"/>
  <c r="X138" i="4"/>
  <c r="Y52" i="4"/>
  <c r="X88" i="4"/>
  <c r="X104" i="4"/>
  <c r="X120" i="4"/>
  <c r="X136" i="4"/>
  <c r="Y34" i="4"/>
  <c r="Y50" i="4"/>
  <c r="X86" i="4"/>
  <c r="X94" i="4"/>
  <c r="X50" i="4"/>
  <c r="Y66" i="4"/>
  <c r="Y30" i="4"/>
  <c r="Y38" i="4"/>
  <c r="Y56" i="4"/>
  <c r="X70" i="4"/>
  <c r="X78" i="4"/>
  <c r="Y98" i="4"/>
  <c r="Y108" i="4"/>
  <c r="Y124" i="4"/>
  <c r="Y140" i="4"/>
  <c r="X42" i="4"/>
  <c r="X74" i="4"/>
  <c r="X82" i="4"/>
  <c r="Y84" i="4"/>
  <c r="Y88" i="4"/>
  <c r="Y92" i="4"/>
  <c r="Y104" i="4"/>
  <c r="Y120" i="4"/>
  <c r="Y136" i="4"/>
  <c r="X102" i="4"/>
  <c r="X110" i="4"/>
  <c r="X118" i="4"/>
  <c r="X126" i="4"/>
  <c r="X134" i="4"/>
  <c r="X142" i="4"/>
  <c r="X30" i="4"/>
  <c r="X112" i="4"/>
  <c r="X26" i="4"/>
  <c r="Y42" i="4"/>
  <c r="X54" i="4"/>
  <c r="X38" i="4"/>
  <c r="X66" i="4"/>
  <c r="Y26" i="4"/>
  <c r="X32" i="4"/>
  <c r="Y62" i="4"/>
  <c r="Y70" i="4"/>
  <c r="Y78" i="4"/>
  <c r="Y116" i="4"/>
  <c r="Y132" i="4"/>
  <c r="X34" i="4"/>
  <c r="Y74" i="4"/>
  <c r="Y82" i="4"/>
  <c r="Y86" i="4"/>
  <c r="Y90" i="4"/>
  <c r="Y112" i="4"/>
  <c r="X96" i="4"/>
  <c r="X114" i="4"/>
  <c r="X122" i="4"/>
  <c r="X130" i="4"/>
  <c r="Y32" i="4"/>
  <c r="R26" i="4"/>
  <c r="Y24" i="4"/>
  <c r="X24" i="4"/>
  <c r="A9" i="4"/>
  <c r="C2" i="14"/>
  <c r="L3" i="14"/>
  <c r="D4" i="14"/>
  <c r="K3" i="14"/>
  <c r="C4" i="14"/>
  <c r="A10" i="4"/>
  <c r="G142" i="4" l="1"/>
  <c r="K142" i="4" s="1"/>
  <c r="L142" i="4" s="1"/>
  <c r="L143" i="4" s="1"/>
  <c r="G138" i="4"/>
  <c r="K138" i="4" s="1"/>
  <c r="L138" i="4" s="1"/>
  <c r="L139" i="4" s="1"/>
  <c r="G134" i="4"/>
  <c r="K134" i="4" s="1"/>
  <c r="L134" i="4" s="1"/>
  <c r="L135" i="4" s="1"/>
  <c r="G130" i="4"/>
  <c r="K130" i="4" s="1"/>
  <c r="L130" i="4" s="1"/>
  <c r="L131" i="4" s="1"/>
  <c r="G126" i="4"/>
  <c r="K126" i="4" s="1"/>
  <c r="L126" i="4" s="1"/>
  <c r="L127" i="4" s="1"/>
  <c r="G122" i="4"/>
  <c r="K122" i="4" s="1"/>
  <c r="L122" i="4" s="1"/>
  <c r="L123" i="4" s="1"/>
  <c r="G118" i="4"/>
  <c r="K118" i="4" s="1"/>
  <c r="L118" i="4" s="1"/>
  <c r="L119" i="4" s="1"/>
  <c r="G114" i="4"/>
  <c r="K114" i="4" s="1"/>
  <c r="L114" i="4" s="1"/>
  <c r="L115" i="4" s="1"/>
  <c r="G110" i="4"/>
  <c r="K110" i="4" s="1"/>
  <c r="L110" i="4" s="1"/>
  <c r="L111" i="4" s="1"/>
  <c r="G106" i="4"/>
  <c r="K106" i="4" s="1"/>
  <c r="L106" i="4" s="1"/>
  <c r="L107" i="4" s="1"/>
  <c r="G102" i="4"/>
  <c r="K102" i="4" s="1"/>
  <c r="L102" i="4" s="1"/>
  <c r="L103" i="4" s="1"/>
  <c r="G100" i="4"/>
  <c r="K100" i="4" s="1"/>
  <c r="L100" i="4" s="1"/>
  <c r="L101" i="4" s="1"/>
  <c r="G96" i="4"/>
  <c r="K96" i="4" s="1"/>
  <c r="L96" i="4" s="1"/>
  <c r="L97" i="4" s="1"/>
  <c r="G94" i="4"/>
  <c r="K94" i="4" s="1"/>
  <c r="L94" i="4" s="1"/>
  <c r="L95" i="4" s="1"/>
  <c r="G92" i="4"/>
  <c r="K92" i="4" s="1"/>
  <c r="L92" i="4" s="1"/>
  <c r="L93" i="4" s="1"/>
  <c r="G90" i="4"/>
  <c r="K90" i="4" s="1"/>
  <c r="L90" i="4" s="1"/>
  <c r="L91" i="4" s="1"/>
  <c r="G88" i="4"/>
  <c r="K88" i="4" s="1"/>
  <c r="L88" i="4" s="1"/>
  <c r="L89" i="4" s="1"/>
  <c r="G86" i="4"/>
  <c r="K86" i="4" s="1"/>
  <c r="L86" i="4" s="1"/>
  <c r="L87" i="4" s="1"/>
  <c r="G84" i="4"/>
  <c r="K84" i="4" s="1"/>
  <c r="L84" i="4" s="1"/>
  <c r="L85" i="4" s="1"/>
  <c r="G80" i="4"/>
  <c r="K80" i="4" s="1"/>
  <c r="L80" i="4" s="1"/>
  <c r="L81" i="4" s="1"/>
  <c r="G76" i="4"/>
  <c r="K76" i="4" s="1"/>
  <c r="L76" i="4" s="1"/>
  <c r="L77" i="4" s="1"/>
  <c r="G72" i="4"/>
  <c r="K72" i="4" s="1"/>
  <c r="L72" i="4" s="1"/>
  <c r="L73" i="4" s="1"/>
  <c r="G68" i="4"/>
  <c r="K68" i="4" s="1"/>
  <c r="L68" i="4" s="1"/>
  <c r="L69" i="4" s="1"/>
  <c r="G64" i="4"/>
  <c r="K64" i="4" s="1"/>
  <c r="L64" i="4" s="1"/>
  <c r="L65" i="4" s="1"/>
  <c r="G58" i="4"/>
  <c r="K58" i="4" s="1"/>
  <c r="L58" i="4" s="1"/>
  <c r="L59" i="4" s="1"/>
  <c r="G56" i="4"/>
  <c r="K56" i="4" s="1"/>
  <c r="L56" i="4" s="1"/>
  <c r="L57" i="4" s="1"/>
  <c r="G136" i="4"/>
  <c r="K136" i="4" s="1"/>
  <c r="L136" i="4" s="1"/>
  <c r="L137" i="4" s="1"/>
  <c r="G128" i="4"/>
  <c r="K128" i="4" s="1"/>
  <c r="L128" i="4" s="1"/>
  <c r="L129" i="4" s="1"/>
  <c r="G120" i="4"/>
  <c r="K120" i="4" s="1"/>
  <c r="L120" i="4" s="1"/>
  <c r="L121" i="4" s="1"/>
  <c r="G112" i="4"/>
  <c r="K112" i="4" s="1"/>
  <c r="L112" i="4" s="1"/>
  <c r="L113" i="4" s="1"/>
  <c r="G104" i="4"/>
  <c r="K104" i="4" s="1"/>
  <c r="L104" i="4" s="1"/>
  <c r="L105" i="4" s="1"/>
  <c r="G78" i="4"/>
  <c r="K78" i="4" s="1"/>
  <c r="L78" i="4" s="1"/>
  <c r="L79" i="4" s="1"/>
  <c r="G70" i="4"/>
  <c r="K70" i="4" s="1"/>
  <c r="L70" i="4" s="1"/>
  <c r="L71" i="4" s="1"/>
  <c r="G48" i="4"/>
  <c r="K48" i="4" s="1"/>
  <c r="L48" i="4" s="1"/>
  <c r="L49" i="4" s="1"/>
  <c r="G38" i="4"/>
  <c r="K38" i="4" s="1"/>
  <c r="L38" i="4" s="1"/>
  <c r="L39" i="4" s="1"/>
  <c r="G26" i="4"/>
  <c r="G140" i="4"/>
  <c r="K140" i="4" s="1"/>
  <c r="L140" i="4" s="1"/>
  <c r="L141" i="4" s="1"/>
  <c r="G132" i="4"/>
  <c r="K132" i="4" s="1"/>
  <c r="L132" i="4" s="1"/>
  <c r="L133" i="4" s="1"/>
  <c r="G124" i="4"/>
  <c r="K124" i="4" s="1"/>
  <c r="L124" i="4" s="1"/>
  <c r="L125" i="4" s="1"/>
  <c r="G116" i="4"/>
  <c r="K116" i="4" s="1"/>
  <c r="L116" i="4" s="1"/>
  <c r="L117" i="4" s="1"/>
  <c r="G108" i="4"/>
  <c r="K108" i="4" s="1"/>
  <c r="L108" i="4" s="1"/>
  <c r="L109" i="4" s="1"/>
  <c r="G98" i="4"/>
  <c r="K98" i="4" s="1"/>
  <c r="L98" i="4" s="1"/>
  <c r="L99" i="4" s="1"/>
  <c r="G82" i="4"/>
  <c r="K82" i="4" s="1"/>
  <c r="L82" i="4" s="1"/>
  <c r="L83" i="4" s="1"/>
  <c r="G74" i="4"/>
  <c r="K74" i="4" s="1"/>
  <c r="L74" i="4" s="1"/>
  <c r="L75" i="4" s="1"/>
  <c r="G66" i="4"/>
  <c r="K66" i="4" s="1"/>
  <c r="L66" i="4" s="1"/>
  <c r="L67" i="4" s="1"/>
  <c r="G62" i="4"/>
  <c r="K62" i="4" s="1"/>
  <c r="L62" i="4" s="1"/>
  <c r="L63" i="4" s="1"/>
  <c r="G60" i="4"/>
  <c r="K60" i="4" s="1"/>
  <c r="L60" i="4" s="1"/>
  <c r="L61" i="4" s="1"/>
  <c r="G54" i="4"/>
  <c r="K54" i="4" s="1"/>
  <c r="L54" i="4" s="1"/>
  <c r="L55" i="4" s="1"/>
  <c r="G52" i="4"/>
  <c r="K52" i="4" s="1"/>
  <c r="L52" i="4" s="1"/>
  <c r="L53" i="4" s="1"/>
  <c r="G46" i="4"/>
  <c r="K46" i="4" s="1"/>
  <c r="L46" i="4" s="1"/>
  <c r="L47" i="4" s="1"/>
  <c r="G44" i="4"/>
  <c r="K44" i="4" s="1"/>
  <c r="L44" i="4" s="1"/>
  <c r="L45" i="4" s="1"/>
  <c r="G40" i="4"/>
  <c r="K40" i="4" s="1"/>
  <c r="L40" i="4" s="1"/>
  <c r="L41" i="4" s="1"/>
  <c r="G36" i="4"/>
  <c r="K36" i="4" s="1"/>
  <c r="L36" i="4" s="1"/>
  <c r="L37" i="4" s="1"/>
  <c r="G28" i="4"/>
  <c r="K28" i="4" s="1"/>
  <c r="L28" i="4" s="1"/>
  <c r="L29" i="4" s="1"/>
  <c r="G50" i="4"/>
  <c r="K50" i="4" s="1"/>
  <c r="L50" i="4" s="1"/>
  <c r="L51" i="4" s="1"/>
  <c r="G42" i="4"/>
  <c r="K42" i="4" s="1"/>
  <c r="L42" i="4" s="1"/>
  <c r="L43" i="4" s="1"/>
  <c r="G34" i="4"/>
  <c r="K34" i="4" s="1"/>
  <c r="L34" i="4" s="1"/>
  <c r="L35" i="4" s="1"/>
  <c r="G32" i="4"/>
  <c r="K32" i="4" s="1"/>
  <c r="L32" i="4" s="1"/>
  <c r="L33" i="4" s="1"/>
  <c r="G30" i="4"/>
  <c r="K30" i="4" s="1"/>
  <c r="L30" i="4" s="1"/>
  <c r="L31" i="4" s="1"/>
  <c r="G24" i="4"/>
  <c r="K24" i="4" s="1"/>
  <c r="L24" i="4" s="1"/>
  <c r="L25" i="4" s="1"/>
  <c r="H8" i="4"/>
  <c r="K26" i="4" l="1"/>
  <c r="L26" i="4" s="1"/>
  <c r="L27" i="4" s="1"/>
  <c r="V26" i="4"/>
  <c r="S26" i="4" s="1"/>
  <c r="U26" i="4" s="1"/>
  <c r="A20" i="4"/>
  <c r="U15" i="4" l="1"/>
  <c r="A19" i="4" l="1"/>
  <c r="B142" i="4"/>
  <c r="B140" i="4"/>
  <c r="B138" i="4"/>
  <c r="B136" i="4"/>
  <c r="B134" i="4"/>
  <c r="B132" i="4"/>
  <c r="B130" i="4"/>
  <c r="B128" i="4"/>
  <c r="B126" i="4"/>
  <c r="B124" i="4"/>
  <c r="B122" i="4"/>
  <c r="B120" i="4"/>
  <c r="B118" i="4"/>
  <c r="B116" i="4"/>
  <c r="B114" i="4"/>
  <c r="B112" i="4"/>
  <c r="B110" i="4"/>
  <c r="B108" i="4"/>
  <c r="B106" i="4"/>
  <c r="B104" i="4"/>
  <c r="B102" i="4"/>
  <c r="B100" i="4"/>
  <c r="B98" i="4"/>
  <c r="B96" i="4"/>
  <c r="B94" i="4"/>
  <c r="B92" i="4"/>
  <c r="B90" i="4"/>
  <c r="B88" i="4"/>
  <c r="B86" i="4"/>
  <c r="B84" i="4"/>
  <c r="B82" i="4"/>
  <c r="B80" i="4"/>
  <c r="B78" i="4"/>
  <c r="B76" i="4"/>
  <c r="B74" i="4"/>
  <c r="B72" i="4"/>
  <c r="B70" i="4"/>
  <c r="B68" i="4"/>
  <c r="B66" i="4"/>
  <c r="B64" i="4"/>
  <c r="B62" i="4"/>
  <c r="B60" i="4"/>
  <c r="B58" i="4"/>
  <c r="B56" i="4"/>
  <c r="B54" i="4"/>
  <c r="B52" i="4"/>
  <c r="B50" i="4"/>
  <c r="B48" i="4"/>
  <c r="B46" i="4"/>
  <c r="B44" i="4"/>
  <c r="B42" i="4"/>
  <c r="B40" i="4"/>
  <c r="B38" i="4"/>
  <c r="B36" i="4"/>
  <c r="B34" i="4"/>
  <c r="B32" i="4"/>
  <c r="B30" i="4"/>
  <c r="B28" i="4"/>
  <c r="V124" i="4" l="1"/>
  <c r="S124" i="4" s="1"/>
  <c r="T124" i="4"/>
  <c r="W124" i="4"/>
  <c r="R124" i="4" s="1"/>
  <c r="V128" i="4"/>
  <c r="S128" i="4" s="1"/>
  <c r="T128" i="4"/>
  <c r="W128" i="4"/>
  <c r="R128" i="4" s="1"/>
  <c r="V132" i="4"/>
  <c r="S132" i="4" s="1"/>
  <c r="T132" i="4"/>
  <c r="W132" i="4"/>
  <c r="R132" i="4" s="1"/>
  <c r="V136" i="4"/>
  <c r="S136" i="4" s="1"/>
  <c r="T136" i="4"/>
  <c r="W136" i="4"/>
  <c r="R136" i="4" s="1"/>
  <c r="V140" i="4"/>
  <c r="S140" i="4" s="1"/>
  <c r="T140" i="4"/>
  <c r="W140" i="4"/>
  <c r="R140" i="4" s="1"/>
  <c r="W126" i="4"/>
  <c r="R126" i="4" s="1"/>
  <c r="V126" i="4"/>
  <c r="S126" i="4" s="1"/>
  <c r="T126" i="4"/>
  <c r="W130" i="4"/>
  <c r="R130" i="4" s="1"/>
  <c r="V130" i="4"/>
  <c r="S130" i="4" s="1"/>
  <c r="T130" i="4"/>
  <c r="W134" i="4"/>
  <c r="R134" i="4" s="1"/>
  <c r="V134" i="4"/>
  <c r="S134" i="4" s="1"/>
  <c r="T134" i="4"/>
  <c r="W138" i="4"/>
  <c r="R138" i="4" s="1"/>
  <c r="V138" i="4"/>
  <c r="S138" i="4" s="1"/>
  <c r="T138" i="4"/>
  <c r="W142" i="4"/>
  <c r="R142" i="4" s="1"/>
  <c r="V142" i="4"/>
  <c r="S142" i="4" s="1"/>
  <c r="T142" i="4"/>
  <c r="V104" i="4"/>
  <c r="S104" i="4" s="1"/>
  <c r="T104" i="4"/>
  <c r="W104" i="4"/>
  <c r="R104" i="4" s="1"/>
  <c r="V116" i="4"/>
  <c r="S116" i="4" s="1"/>
  <c r="T116" i="4"/>
  <c r="W116" i="4"/>
  <c r="R116" i="4" s="1"/>
  <c r="W106" i="4"/>
  <c r="R106" i="4" s="1"/>
  <c r="V106" i="4"/>
  <c r="S106" i="4" s="1"/>
  <c r="T106" i="4"/>
  <c r="W110" i="4"/>
  <c r="R110" i="4" s="1"/>
  <c r="V110" i="4"/>
  <c r="S110" i="4" s="1"/>
  <c r="T110" i="4"/>
  <c r="W114" i="4"/>
  <c r="R114" i="4" s="1"/>
  <c r="V114" i="4"/>
  <c r="S114" i="4" s="1"/>
  <c r="T114" i="4"/>
  <c r="W118" i="4"/>
  <c r="R118" i="4" s="1"/>
  <c r="V118" i="4"/>
  <c r="S118" i="4" s="1"/>
  <c r="T118" i="4"/>
  <c r="W122" i="4"/>
  <c r="R122" i="4" s="1"/>
  <c r="V122" i="4"/>
  <c r="S122" i="4" s="1"/>
  <c r="T122" i="4"/>
  <c r="V108" i="4"/>
  <c r="S108" i="4" s="1"/>
  <c r="T108" i="4"/>
  <c r="W108" i="4"/>
  <c r="R108" i="4" s="1"/>
  <c r="V112" i="4"/>
  <c r="S112" i="4" s="1"/>
  <c r="U112" i="4" s="1"/>
  <c r="T112" i="4"/>
  <c r="W112" i="4"/>
  <c r="R112" i="4" s="1"/>
  <c r="V120" i="4"/>
  <c r="S120" i="4" s="1"/>
  <c r="T120" i="4"/>
  <c r="W120" i="4"/>
  <c r="R120" i="4" s="1"/>
  <c r="V84" i="4"/>
  <c r="S84" i="4" s="1"/>
  <c r="U84" i="4" s="1"/>
  <c r="T84" i="4"/>
  <c r="W84" i="4"/>
  <c r="R84" i="4" s="1"/>
  <c r="V88" i="4"/>
  <c r="S88" i="4" s="1"/>
  <c r="T88" i="4"/>
  <c r="W88" i="4"/>
  <c r="R88" i="4" s="1"/>
  <c r="V92" i="4"/>
  <c r="S92" i="4" s="1"/>
  <c r="U92" i="4" s="1"/>
  <c r="T92" i="4"/>
  <c r="W92" i="4"/>
  <c r="R92" i="4" s="1"/>
  <c r="V100" i="4"/>
  <c r="S100" i="4" s="1"/>
  <c r="T100" i="4"/>
  <c r="W100" i="4"/>
  <c r="R100" i="4" s="1"/>
  <c r="W86" i="4"/>
  <c r="R86" i="4" s="1"/>
  <c r="V86" i="4"/>
  <c r="S86" i="4" s="1"/>
  <c r="T86" i="4"/>
  <c r="W90" i="4"/>
  <c r="R90" i="4" s="1"/>
  <c r="V90" i="4"/>
  <c r="S90" i="4" s="1"/>
  <c r="U90" i="4" s="1"/>
  <c r="T90" i="4"/>
  <c r="W94" i="4"/>
  <c r="R94" i="4" s="1"/>
  <c r="V94" i="4"/>
  <c r="S94" i="4" s="1"/>
  <c r="T94" i="4"/>
  <c r="W98" i="4"/>
  <c r="R98" i="4" s="1"/>
  <c r="V98" i="4"/>
  <c r="S98" i="4" s="1"/>
  <c r="U98" i="4" s="1"/>
  <c r="T98" i="4"/>
  <c r="W102" i="4"/>
  <c r="R102" i="4" s="1"/>
  <c r="V102" i="4"/>
  <c r="S102" i="4" s="1"/>
  <c r="T102" i="4"/>
  <c r="V96" i="4"/>
  <c r="S96" i="4" s="1"/>
  <c r="T96" i="4"/>
  <c r="W96" i="4"/>
  <c r="R96" i="4" s="1"/>
  <c r="W64" i="4"/>
  <c r="R64" i="4" s="1"/>
  <c r="V64" i="4"/>
  <c r="S64" i="4" s="1"/>
  <c r="T64" i="4"/>
  <c r="V68" i="4"/>
  <c r="S68" i="4" s="1"/>
  <c r="T68" i="4"/>
  <c r="W68" i="4"/>
  <c r="R68" i="4" s="1"/>
  <c r="V72" i="4"/>
  <c r="S72" i="4" s="1"/>
  <c r="U72" i="4" s="1"/>
  <c r="T72" i="4"/>
  <c r="W72" i="4"/>
  <c r="R72" i="4" s="1"/>
  <c r="V76" i="4"/>
  <c r="S76" i="4" s="1"/>
  <c r="T76" i="4"/>
  <c r="W76" i="4"/>
  <c r="R76" i="4" s="1"/>
  <c r="W66" i="4"/>
  <c r="R66" i="4" s="1"/>
  <c r="V66" i="4"/>
  <c r="S66" i="4" s="1"/>
  <c r="T66" i="4"/>
  <c r="W70" i="4"/>
  <c r="R70" i="4" s="1"/>
  <c r="V70" i="4"/>
  <c r="S70" i="4" s="1"/>
  <c r="U70" i="4" s="1"/>
  <c r="T70" i="4"/>
  <c r="W74" i="4"/>
  <c r="R74" i="4" s="1"/>
  <c r="V74" i="4"/>
  <c r="S74" i="4" s="1"/>
  <c r="T74" i="4"/>
  <c r="W78" i="4"/>
  <c r="R78" i="4" s="1"/>
  <c r="V78" i="4"/>
  <c r="S78" i="4" s="1"/>
  <c r="U78" i="4" s="1"/>
  <c r="T78" i="4"/>
  <c r="W82" i="4"/>
  <c r="R82" i="4" s="1"/>
  <c r="V82" i="4"/>
  <c r="S82" i="4" s="1"/>
  <c r="T82" i="4"/>
  <c r="V80" i="4"/>
  <c r="S80" i="4" s="1"/>
  <c r="T80" i="4"/>
  <c r="W80" i="4"/>
  <c r="R80" i="4" s="1"/>
  <c r="V48" i="4"/>
  <c r="S48" i="4" s="1"/>
  <c r="U48" i="4" s="1"/>
  <c r="T48" i="4"/>
  <c r="W48" i="4"/>
  <c r="R48" i="4" s="1"/>
  <c r="V56" i="4"/>
  <c r="S56" i="4" s="1"/>
  <c r="T56" i="4"/>
  <c r="W56" i="4"/>
  <c r="R56" i="4" s="1"/>
  <c r="W46" i="4"/>
  <c r="R46" i="4" s="1"/>
  <c r="V46" i="4"/>
  <c r="S46" i="4" s="1"/>
  <c r="T46" i="4"/>
  <c r="W50" i="4"/>
  <c r="R50" i="4" s="1"/>
  <c r="V50" i="4"/>
  <c r="S50" i="4" s="1"/>
  <c r="T50" i="4"/>
  <c r="W54" i="4"/>
  <c r="R54" i="4" s="1"/>
  <c r="V54" i="4"/>
  <c r="S54" i="4" s="1"/>
  <c r="T54" i="4"/>
  <c r="W58" i="4"/>
  <c r="R58" i="4" s="1"/>
  <c r="V58" i="4"/>
  <c r="S58" i="4" s="1"/>
  <c r="T58" i="4"/>
  <c r="W62" i="4"/>
  <c r="R62" i="4" s="1"/>
  <c r="V62" i="4"/>
  <c r="S62" i="4" s="1"/>
  <c r="T62" i="4"/>
  <c r="V44" i="4"/>
  <c r="S44" i="4" s="1"/>
  <c r="T44" i="4"/>
  <c r="W44" i="4"/>
  <c r="R44" i="4" s="1"/>
  <c r="V52" i="4"/>
  <c r="S52" i="4" s="1"/>
  <c r="T52" i="4"/>
  <c r="W52" i="4"/>
  <c r="R52" i="4" s="1"/>
  <c r="V60" i="4"/>
  <c r="S60" i="4" s="1"/>
  <c r="T60" i="4"/>
  <c r="W60" i="4"/>
  <c r="R60" i="4" s="1"/>
  <c r="V36" i="4"/>
  <c r="S36" i="4" s="1"/>
  <c r="T36" i="4"/>
  <c r="W36" i="4"/>
  <c r="R36" i="4" s="1"/>
  <c r="W34" i="4"/>
  <c r="R34" i="4" s="1"/>
  <c r="V34" i="4"/>
  <c r="S34" i="4" s="1"/>
  <c r="T34" i="4"/>
  <c r="W38" i="4"/>
  <c r="R38" i="4" s="1"/>
  <c r="V38" i="4"/>
  <c r="S38" i="4" s="1"/>
  <c r="T38" i="4"/>
  <c r="W42" i="4"/>
  <c r="R42" i="4" s="1"/>
  <c r="V42" i="4"/>
  <c r="S42" i="4" s="1"/>
  <c r="T42" i="4"/>
  <c r="V40" i="4"/>
  <c r="S40" i="4" s="1"/>
  <c r="T40" i="4"/>
  <c r="W40" i="4"/>
  <c r="R40" i="4" s="1"/>
  <c r="V32" i="4"/>
  <c r="S32" i="4" s="1"/>
  <c r="T32" i="4"/>
  <c r="W32" i="4"/>
  <c r="R32" i="4" s="1"/>
  <c r="W30" i="4"/>
  <c r="R30" i="4" s="1"/>
  <c r="V30" i="4"/>
  <c r="S30" i="4" s="1"/>
  <c r="T30" i="4"/>
  <c r="W28" i="4"/>
  <c r="R28" i="4" s="1"/>
  <c r="V28" i="4"/>
  <c r="S28" i="4" s="1"/>
  <c r="U28" i="4" s="1"/>
  <c r="T28" i="4"/>
  <c r="U118" i="4" l="1"/>
  <c r="U110" i="4"/>
  <c r="U104" i="4"/>
  <c r="U142" i="4"/>
  <c r="U134" i="4"/>
  <c r="U126" i="4"/>
  <c r="U140" i="4"/>
  <c r="U132" i="4"/>
  <c r="U124" i="4"/>
  <c r="U32" i="4"/>
  <c r="U38" i="4"/>
  <c r="U60" i="4"/>
  <c r="U44" i="4"/>
  <c r="U62" i="4"/>
  <c r="U54" i="4"/>
  <c r="U46" i="4"/>
  <c r="U138" i="4"/>
  <c r="U130" i="4"/>
  <c r="U136" i="4"/>
  <c r="U128" i="4"/>
  <c r="U120" i="4"/>
  <c r="U108" i="4"/>
  <c r="U122" i="4"/>
  <c r="U114" i="4"/>
  <c r="U106" i="4"/>
  <c r="U116" i="4"/>
  <c r="U96" i="4"/>
  <c r="U102" i="4"/>
  <c r="U94" i="4"/>
  <c r="U86" i="4"/>
  <c r="U100" i="4"/>
  <c r="U88" i="4"/>
  <c r="U80" i="4"/>
  <c r="U82" i="4"/>
  <c r="U74" i="4"/>
  <c r="U66" i="4"/>
  <c r="U76" i="4"/>
  <c r="U68" i="4"/>
  <c r="U64" i="4"/>
  <c r="U56" i="4"/>
  <c r="U52" i="4"/>
  <c r="U58" i="4"/>
  <c r="U50" i="4"/>
  <c r="U40" i="4"/>
  <c r="U42" i="4"/>
  <c r="U34" i="4"/>
  <c r="U36" i="4"/>
  <c r="U30" i="4"/>
  <c r="B24" i="4" l="1"/>
  <c r="K144" i="4"/>
  <c r="W24" i="4" l="1"/>
  <c r="R24" i="4" s="1"/>
  <c r="V24" i="4"/>
  <c r="S24" i="4" l="1"/>
  <c r="T24" i="4"/>
  <c r="A18" i="4"/>
  <c r="A17" i="4" s="1"/>
  <c r="U24" i="4" l="1"/>
  <c r="U144" i="4" l="1"/>
  <c r="F3" i="4" s="1"/>
</calcChain>
</file>

<file path=xl/sharedStrings.xml><?xml version="1.0" encoding="utf-8"?>
<sst xmlns="http://schemas.openxmlformats.org/spreadsheetml/2006/main" count="660" uniqueCount="364">
  <si>
    <t>Summe</t>
  </si>
  <si>
    <t>Auszahlungsbetrag</t>
  </si>
  <si>
    <t>Tagegeld</t>
  </si>
  <si>
    <t>Name</t>
  </si>
  <si>
    <t>Beginn</t>
  </si>
  <si>
    <t>Reise</t>
  </si>
  <si>
    <t>Ende</t>
  </si>
  <si>
    <t>Mitfahrer</t>
  </si>
  <si>
    <t>Wo.- tag</t>
  </si>
  <si>
    <t>Summe km</t>
  </si>
  <si>
    <t>Kreditinstitut</t>
  </si>
  <si>
    <t>StR</t>
  </si>
  <si>
    <t>OStR</t>
  </si>
  <si>
    <t>StD</t>
  </si>
  <si>
    <t>ja</t>
  </si>
  <si>
    <t>nein</t>
  </si>
  <si>
    <t>Sonst. Kosten</t>
  </si>
  <si>
    <t>Datum (dd.mm.jj)</t>
  </si>
  <si>
    <t>gefahrene km-Zahl</t>
  </si>
  <si>
    <t>Prof.</t>
  </si>
  <si>
    <t>Freiburg</t>
  </si>
  <si>
    <t>sonstiges (bitte unter Bemerkungen eintragen)</t>
  </si>
  <si>
    <t>bitte auswählen</t>
  </si>
  <si>
    <t>nur hin</t>
  </si>
  <si>
    <t>Start</t>
  </si>
  <si>
    <t xml:space="preserve">Reise </t>
  </si>
  <si>
    <t>Ettenheim</t>
  </si>
  <si>
    <t>Lahr</t>
  </si>
  <si>
    <t>Seminar Freiburg</t>
  </si>
  <si>
    <t>hin o. hin u. zur.</t>
  </si>
  <si>
    <t>ggf. auswählen</t>
  </si>
  <si>
    <t>nur zurück</t>
  </si>
  <si>
    <t>Seminar</t>
  </si>
  <si>
    <t>StR'in</t>
  </si>
  <si>
    <t>OStR'in</t>
  </si>
  <si>
    <t>StD'in</t>
  </si>
  <si>
    <t>OStD</t>
  </si>
  <si>
    <t>OStD'in</t>
  </si>
  <si>
    <t>Prof.'in</t>
  </si>
  <si>
    <t>sonstiger Ort (bitte unter Bemerkung eintragen)</t>
  </si>
  <si>
    <t>Ziel (Geschäftsort)</t>
  </si>
  <si>
    <t>DB/ÖPNV/Carsharing/Parkkosten</t>
  </si>
  <si>
    <t>Nr.</t>
  </si>
  <si>
    <t>Name:</t>
  </si>
  <si>
    <t>Wohnort:</t>
  </si>
  <si>
    <t>wird automatisch bestimmt</t>
  </si>
  <si>
    <t>Dienstort:</t>
  </si>
  <si>
    <t>Datum:</t>
  </si>
  <si>
    <t>Wegstrecken-
entschädi-
gung</t>
  </si>
  <si>
    <t>Zeitraum:</t>
  </si>
  <si>
    <t xml:space="preserve">IBAN </t>
  </si>
  <si>
    <t>BIC</t>
  </si>
  <si>
    <t>Bemerkungen:</t>
  </si>
  <si>
    <t>Bem.</t>
  </si>
  <si>
    <t>Gesamtbetrag der Reisekostenabrechnung:</t>
  </si>
  <si>
    <t>Anleitung Reisekostenformular</t>
  </si>
  <si>
    <t>Version 1</t>
  </si>
  <si>
    <t>Schritt 1 (Einmalige Eingabe der persönlichen Daten)</t>
  </si>
  <si>
    <t>hin und zurück</t>
  </si>
  <si>
    <t xml:space="preserve">Hinweise </t>
  </si>
  <si>
    <t xml:space="preserve">Bei den weiteren Fahrten können Sie in gleicher Weise verfahren.
Tipp: Angaben, die bei allen oder mehreren Fahrten gleich sind (z. B. Abfahrt vom Wohnort, "hin und zurück" oder trifftiger Grund...), können durch Kopieren und Einfügen schnell übertragen.  </t>
  </si>
  <si>
    <t>Materialmitnahme</t>
  </si>
  <si>
    <t>Zeitersparnis</t>
  </si>
  <si>
    <t>vollständig ausgefüllt</t>
  </si>
  <si>
    <t>Geschäftsort ist Dienst oder Wohnort</t>
  </si>
  <si>
    <t>Zeitraumkontrolle</t>
  </si>
  <si>
    <t>Anz. d. Mitfahrer; km</t>
  </si>
  <si>
    <t>km-Entgelt</t>
  </si>
  <si>
    <t>Max-Planck-Gymnasium</t>
  </si>
  <si>
    <t>trifftiger Grund für KFZ</t>
  </si>
  <si>
    <t>Telefon</t>
  </si>
  <si>
    <t>Straße, Nr.</t>
  </si>
  <si>
    <t>Beratung</t>
  </si>
  <si>
    <t>Ausbildungsgespräch</t>
  </si>
  <si>
    <t>Fachsitzung</t>
  </si>
  <si>
    <t>Seminarveranstaltung</t>
  </si>
  <si>
    <t>Zeugnisvergabe</t>
  </si>
  <si>
    <t>Schritt 2 (Eingabe der Fahrten)</t>
  </si>
  <si>
    <t>1) Bei einigen Eingabefehlern oder unvollständigen Angaben werden automatisch im 
Feld A14 Hinweise aufgezeigt. Weiter werden in der betreffenden Reisezeile in 
Spalte P rot unterlegt Ziffern angezeigt, die angeben, welche Hinweise für diese 
Reise gelten. In der nebenstehenden Abbildung sind beispielsweise die Ziffern 1 
und 3 angegeben. Die Hinweise 1 und 3 gelten also für diese Reise.
2)  Hinweise zu den Reisekosten finden sich im Intranet unter
https://intern.seminar-fr.de/doku.php?id=referendare:stichwortverzeichnis:start#reisekosten</t>
  </si>
  <si>
    <t>Belege liegen vor</t>
  </si>
  <si>
    <t>Belege fehlen</t>
  </si>
  <si>
    <t>v</t>
  </si>
  <si>
    <t>Bel. vollständig</t>
  </si>
  <si>
    <t>a</t>
  </si>
  <si>
    <t>Bel. angefordert</t>
  </si>
  <si>
    <t>f</t>
  </si>
  <si>
    <t>Bel. fehlen</t>
  </si>
  <si>
    <t>Hirth</t>
  </si>
  <si>
    <t>Wörle</t>
  </si>
  <si>
    <t>Herrmann-Mattes</t>
  </si>
  <si>
    <t>Schmitt-Hartmann</t>
  </si>
  <si>
    <t>Gnandt</t>
  </si>
  <si>
    <t>Sachlich richtig</t>
  </si>
  <si>
    <t>Hiermit bestätige ich die Richtigkeit meiner Angaben</t>
  </si>
  <si>
    <t>Datum, Unterschrift</t>
  </si>
  <si>
    <t>Versendung und Abrechnung des Reisekostenformulars</t>
  </si>
  <si>
    <t>Dienstemailadresse</t>
  </si>
  <si>
    <t>Längere Reisestrecke wurde nicht begründet und entsprechend gekürzt:</t>
  </si>
  <si>
    <t>sachlich richtig</t>
  </si>
  <si>
    <t>Reisestrecke kann nur ab dem Dienstort (Schule) geltend gemacht werden:</t>
  </si>
  <si>
    <t>geprüft, siehe Anmerkungen</t>
  </si>
  <si>
    <t>Bearbeiter/-in:</t>
  </si>
  <si>
    <t>Eingang Seminar</t>
  </si>
  <si>
    <r>
      <t xml:space="preserve">Öffnen Sie das Reisekostenformular über den Reiter "Reisekostenformular", der sich unten links befindet.
Wenn Sie mit der Maus auf das Feld D5 klicken, erscheint rechts
 neben dem Feld ein kleines Quadrat mit einem Dreieck. 
Klicken Sie auf das Dreieck und wählen Sie aus der sich öffnenden 
Liste Ihren Namen. Anschließend werden in den Zeilen 17 und 18 Angaben automatisch ergänzt. 
Geben Sie in das Feld D6 Ihre Straße mit Ihrer Hausnummeran. Geben Sie in das Feld F9 die </t>
    </r>
    <r>
      <rPr>
        <b/>
        <sz val="9"/>
        <rFont val="Verdana"/>
        <family val="2"/>
      </rPr>
      <t>einfache</t>
    </r>
    <r>
      <rPr>
        <sz val="9"/>
        <rFont val="Verdana"/>
        <family val="2"/>
      </rPr>
      <t xml:space="preserve"> Entfernung zwischen Ihrem Wohnort und dem Seminar als Zahl (also ohne "km") an und in das Feld F10 die </t>
    </r>
    <r>
      <rPr>
        <b/>
        <sz val="9"/>
        <rFont val="Verdana"/>
        <family val="2"/>
      </rPr>
      <t>einfache</t>
    </r>
    <r>
      <rPr>
        <sz val="9"/>
        <rFont val="Verdana"/>
        <family val="2"/>
      </rPr>
      <t xml:space="preserve"> Entfernung zwischen Ihrer Schule (Dienstort) und dem Seminar. Fahren Sie für eine Fachsitzung statt an das Seminar an das Friedrich-Gymnasium (Sportkurse) oder an das Kepler-Gymnasium (Chemie-Kurse), so können Sie hier auch diese Entfernungen, (z. B. zwischen Wohnort und Friedrich-Gymnasium) eintragen. Verwenden Sie zur Abstandsbestimmung google-maps oder ein vergleichbares Programm.
Geben Sie in die Felder I5, I6 und I7 Ihre Bankverbindung an und in das Feld I9 das aktuelle Datum ein. Nach diesen Eingaben sollten alle Schriften im oberen Bereich in blau erscheinen und in Feld A18 der Hinweis stehen, dass alle Angaben vollständig sind.</t>
    </r>
  </si>
  <si>
    <t xml:space="preserve">Beginnen Sie mit der Eintragung der ersten Reise. Geben Sie in das Feld C26 das Datum der Reise an; der dazugehörige Wochentag wird bei richtiger Eingabe links daneben automatisch angezeigt. Anschließend wählen Sie im Feld D26 den Ort aus, an dem Sie Ihre Reise beginnen; in den meisten Fällen wird das Ihr Wohnort sein. Bitte beachten Sie dabei aber, dass wenn Ihre Schule als Dienstort zwischen Wohnort und Seminar liegt, dass Sie dann nur die Fahrt von Ihrer Schule bis zum Seminar abrechnen können; in diesem Fall müssen Sie in Feld D26 den Dienstort auswählen. 
Wählen Sie in Feld D27 Ihr Reiseziel aus. Wenn Sie von Ihrem Wohn- oder Dienstort an das Seminar (oder an das Friedrich- bzw. Kepler-Gymnasium) fahren, erscheint nun in Feld G26 automatisch diese Entfernung. Falls Sie ein anderes Reiseziel haben, können Sie die Entfernung auch immer per Hand eingeben. (Hinweis: Die Entfernungsangaben sind nur notwendig, wenn Sie Reisen mit Ihrem KFZ abrechnen wollen.) 
Wählen Sie in Feld G27, ob Sie nur die Hinfahrt, nur die Rückfahrt oder (wie vermutlich in den meisten Fällen) die Hin- und Rückfahrt abrechnen wollen. Anschließend sollten in Feld J26 automatisch die tatsächlich gefahrene km-Anzahl erscheinen. 
Wählen Sie in Feld H26 das Dienstgeschäft aus. In Feld Q26 werden nun die Reisekosten angezeigt. 
Hatten Sie bei einer Dienstreise (dienstliche) Mitfahrer/-innen, so können Sie deren Namen 
in Feld L26, die Anzahl der Personen in Feld L27 und die km-Anzahl, die Sie gemeinsam 
gefahren sind, in Feld M27 eintragen. Im abgebildeten Beispiel fuhren die "2" (Feld links 
unten) Mitfahrer "Maier, Müller" 80 km mit. (Sie erhalten dann eine zusätzliche Vergütung.)
</t>
  </si>
  <si>
    <t>Haben Sie Ihre Dienstreise mit öffentlichen Verkehrsmitteln, mit Carsharing o. ä. durchgeführt, 
müssen keine Entfernungsangaben vorgenommen werden. Nummerieren Sie jeden Beleg aufsteigend 
und geben Sie diese Belegnummer in Feld O26 ein. Anschließend geben Sie Ihre tatsächlich
entstandenen Kosten in das Feld P26 ein (im abgebildeten Beispiel hat Beleg-Nr. 1 einen Betrag 
von 89,10 €); 50 % der Kosten können erstattet werden. Für die Abrechnung müssen Sie in 
diesem Fall die entsprechenden Belege einreichen; am besten scannen Sie die Belege ein und schicken Sie diese direkt mit dem Reisekostenformular. Wenn Sie keine Möglichkeit zum Einscannen haben, können Sie die Belege auch in Papierform einreichen, wenn Sie die Reisekostenabrechnung unterschreiben.
Bitte beschreiben Sie die Felder O27 und P27 nicht; diese werden vom Seminar bearbeitet.</t>
  </si>
  <si>
    <t>Dauert eine Dienstreise (vom Verlassen der Wohnung bis zur Rückkehr zur Wohnung mehr als 8 Stunden, können Sie Tagegeld geltend machen. Geben Sie in diesem Fall in Feld H27 die Dauer des Dienstgeschäftes an und wählen Sie anschließend in den Feldern I26 und I27 die auf (15 Minuten aufgerundete) Abfahrts- und Rückkehrzeit zu Ihrer Wohnung an. Das Formular bestimmt dann automatisch das Tagegeld.</t>
  </si>
  <si>
    <t>Allgemeiner Hinweis: Im Reisekostenformular werden nur die weiß unterlegten Felder verändert. Angaben, die sich in grau unterlegten Feldern befinden, werden automatisch erstellt oder durch die Verwaltung bearbeitet.</t>
  </si>
  <si>
    <t xml:space="preserve">Drucken Sie bitte die erste Seite des Formulars aus, unterschreiben diese Seite in Feld N6. Scannen Sie anschließend diese unterschriebene Seite und ggf. notwendige Belege (z. B. für öffentliche Verkehrsmittel) und schicken
1) die eingescannte und unterschriebene erste Seite des digitalen Reisekostenformulars
2) ggf. notwendig eingescannte Belege
3) das digitale Reisekostenformular als Exceldatei
nach ausreichender Prüfung an Frau Hirth.
Wenn Sie keine Möglichkeit zum Scannen haben, versenden sie nur das digitale Reisekostenformular als Exceldatei an Frau Hirth und schicken die ausgedruckte und unterschriebene erste Seite des Reisekostenformulars mit den ggf. notwendigen Belegen per Post an Frau Hirth. 
Wenn alle notwendigen Belege vorhanden sind, erhalten Sie anschließend zeitnah Ihre Reise-kosten erstattet.
</t>
  </si>
  <si>
    <t>einf. Entfernung</t>
  </si>
  <si>
    <t>1 Name</t>
  </si>
  <si>
    <t>2 Wohnort</t>
  </si>
  <si>
    <t>3 Schule</t>
  </si>
  <si>
    <t>4 Schulort</t>
  </si>
  <si>
    <t>5 Schule 2</t>
  </si>
  <si>
    <t>6 Schulort 2</t>
  </si>
  <si>
    <t>7 trifft. Gr.</t>
  </si>
  <si>
    <t>Reisekostenabrechnung Anwärter/-innen - Seminar für Ausbildung und Fortbildung der Lehrkräfte Freiburg (Abteilung SoP.)</t>
  </si>
  <si>
    <t>Zweitfach-Schule:</t>
  </si>
  <si>
    <t>Anwärtername 1</t>
  </si>
  <si>
    <t>Anwärtername 2</t>
  </si>
  <si>
    <t>Anwärtername 3</t>
  </si>
  <si>
    <t>Anwärtername 4</t>
  </si>
  <si>
    <t>Anwärtername 5</t>
  </si>
  <si>
    <t>Anwärtername 6</t>
  </si>
  <si>
    <t>Anwärtername 7</t>
  </si>
  <si>
    <t>Anwärtername 8</t>
  </si>
  <si>
    <t>Anwärtername 9</t>
  </si>
  <si>
    <t>Anwärtername 10</t>
  </si>
  <si>
    <t>Anwärtername 11</t>
  </si>
  <si>
    <t>Anwärtername 12</t>
  </si>
  <si>
    <t>Anwärtername 13</t>
  </si>
  <si>
    <t>Anwärtername 14</t>
  </si>
  <si>
    <t>Anwärtername 15</t>
  </si>
  <si>
    <t>Anwärtername 16</t>
  </si>
  <si>
    <t>Anwärtername 17</t>
  </si>
  <si>
    <t>Anwärtername 18</t>
  </si>
  <si>
    <t>Anwärtername 19</t>
  </si>
  <si>
    <t>Anwärtername 20</t>
  </si>
  <si>
    <t>Anwärtername 21</t>
  </si>
  <si>
    <t>Anwärtername 22</t>
  </si>
  <si>
    <t>Anwärtername 23</t>
  </si>
  <si>
    <t>Anwärtername 24</t>
  </si>
  <si>
    <t>Anwärtername 25</t>
  </si>
  <si>
    <t>Anwärtername 26</t>
  </si>
  <si>
    <t>Anwärtername 27</t>
  </si>
  <si>
    <t>Anwärtername 28</t>
  </si>
  <si>
    <t>Anwärtername 29</t>
  </si>
  <si>
    <t>Anwärtername 30</t>
  </si>
  <si>
    <t>Anwärtername 31</t>
  </si>
  <si>
    <t>Anwärtername 32</t>
  </si>
  <si>
    <t>Anwärtername 33</t>
  </si>
  <si>
    <t>Anwärtername 34</t>
  </si>
  <si>
    <t>Anwärtername 35</t>
  </si>
  <si>
    <t>Anwärtername 36</t>
  </si>
  <si>
    <t>Anwärtername 37</t>
  </si>
  <si>
    <t>Anwärtername 38</t>
  </si>
  <si>
    <t>Anwärtername 39</t>
  </si>
  <si>
    <t>Anwärtername 40</t>
  </si>
  <si>
    <t>Anwärtername 41</t>
  </si>
  <si>
    <t>Anwärtername 42</t>
  </si>
  <si>
    <t>Anwärtername 43</t>
  </si>
  <si>
    <t>Anwärtername 44</t>
  </si>
  <si>
    <t>Anwärtername 45</t>
  </si>
  <si>
    <t>Anwärtername 46</t>
  </si>
  <si>
    <t>Anwärtername 47</t>
  </si>
  <si>
    <t>Anwärtername 48</t>
  </si>
  <si>
    <t>Anwärtername 49</t>
  </si>
  <si>
    <t>Anwärtername 50</t>
  </si>
  <si>
    <t>Anwärtername 51</t>
  </si>
  <si>
    <t>Anwärtername 52</t>
  </si>
  <si>
    <t>Anwärtername 53</t>
  </si>
  <si>
    <t>Anwärtername 54</t>
  </si>
  <si>
    <t>Anwärtername 55</t>
  </si>
  <si>
    <t>Anwärtername 56</t>
  </si>
  <si>
    <t>Anwärtername 57</t>
  </si>
  <si>
    <t>Anwärtername 58</t>
  </si>
  <si>
    <t>Anwärtername 59</t>
  </si>
  <si>
    <t>Anwärtername 60</t>
  </si>
  <si>
    <t>Anwärtername 61</t>
  </si>
  <si>
    <t>Anwärtername 62</t>
  </si>
  <si>
    <t>Anwärtername 63</t>
  </si>
  <si>
    <t>Anwärtername 64</t>
  </si>
  <si>
    <t>Anwärtername 65</t>
  </si>
  <si>
    <t>Anwärtername 66</t>
  </si>
  <si>
    <t>Anwärtername 67</t>
  </si>
  <si>
    <t>Anwärtername 68</t>
  </si>
  <si>
    <t>Anwärtername 69</t>
  </si>
  <si>
    <t>Anwärtername 70</t>
  </si>
  <si>
    <t>Anwärtername 71</t>
  </si>
  <si>
    <t>Anwärtername 72</t>
  </si>
  <si>
    <t>Anwärtername 73</t>
  </si>
  <si>
    <t>Anwärtername 74</t>
  </si>
  <si>
    <t>Anwärtername 75</t>
  </si>
  <si>
    <t>Anwärtername 76</t>
  </si>
  <si>
    <t>Anwärtername 77</t>
  </si>
  <si>
    <t>Anwärtername 78</t>
  </si>
  <si>
    <t>Anwärtername 79</t>
  </si>
  <si>
    <t>Anwärtername 80</t>
  </si>
  <si>
    <t>Anwärtername 81</t>
  </si>
  <si>
    <t>Anwärtername 82</t>
  </si>
  <si>
    <t>Anwärtername 83</t>
  </si>
  <si>
    <t>Anwärtername 84</t>
  </si>
  <si>
    <t>Anwärtername 85</t>
  </si>
  <si>
    <t>Anwärtername 86</t>
  </si>
  <si>
    <t>Anwärtername 87</t>
  </si>
  <si>
    <t>Anwärtername 88</t>
  </si>
  <si>
    <t>Anwärtername 89</t>
  </si>
  <si>
    <t>Anwärtername 90</t>
  </si>
  <si>
    <t>Anwärtername 91</t>
  </si>
  <si>
    <t>Anwärtername 92</t>
  </si>
  <si>
    <t>Anwärtername 93</t>
  </si>
  <si>
    <t>Anwärtername 94</t>
  </si>
  <si>
    <t>Anwärtername 95</t>
  </si>
  <si>
    <t>Anwärtername 96</t>
  </si>
  <si>
    <t>Anwärtername 97</t>
  </si>
  <si>
    <t>Anwärtername 98</t>
  </si>
  <si>
    <t>Anwärtername 99</t>
  </si>
  <si>
    <t>Anwärtername 100</t>
  </si>
  <si>
    <t>Anwärtername 101</t>
  </si>
  <si>
    <t>Anwärtername 102</t>
  </si>
  <si>
    <t>Anwärtername 103</t>
  </si>
  <si>
    <t>Anwärtername 104</t>
  </si>
  <si>
    <t>Anwärtername 105</t>
  </si>
  <si>
    <t>Anwärtername 106</t>
  </si>
  <si>
    <t>Anwärtername 107</t>
  </si>
  <si>
    <t>Anwärtername 108</t>
  </si>
  <si>
    <t>Anwärtername 109</t>
  </si>
  <si>
    <t>Anwärtername 110</t>
  </si>
  <si>
    <t>Anwärtername 111</t>
  </si>
  <si>
    <t>Anwärtername 112</t>
  </si>
  <si>
    <t>Anwärtername 113</t>
  </si>
  <si>
    <t>Anwärtername 114</t>
  </si>
  <si>
    <t>Anwärtername 115</t>
  </si>
  <si>
    <t>Anwärtername 116</t>
  </si>
  <si>
    <t>Anwärtername 117</t>
  </si>
  <si>
    <t>Anwärtername 118</t>
  </si>
  <si>
    <t>Anwärtername 119</t>
  </si>
  <si>
    <t>Anwärtername 120</t>
  </si>
  <si>
    <t>Anwärtername 121</t>
  </si>
  <si>
    <t>Anwärtername 122</t>
  </si>
  <si>
    <t>Anwärtername 123</t>
  </si>
  <si>
    <t>Anwärtername 124</t>
  </si>
  <si>
    <t>Anwärtername 125</t>
  </si>
  <si>
    <t>Anwärtername 126</t>
  </si>
  <si>
    <t>Anwärtername 127</t>
  </si>
  <si>
    <t>Anwärtername 128</t>
  </si>
  <si>
    <t>Anwärtername 129</t>
  </si>
  <si>
    <t>Anwärtername 130</t>
  </si>
  <si>
    <t>Anwärtername 131</t>
  </si>
  <si>
    <t>Anwärtername 132</t>
  </si>
  <si>
    <t>Anwärtername 133</t>
  </si>
  <si>
    <t>Anwärtername 134</t>
  </si>
  <si>
    <t>Anwärtername 135</t>
  </si>
  <si>
    <t>Anwärtername 136</t>
  </si>
  <si>
    <t>Anwärtername 137</t>
  </si>
  <si>
    <t>Anwärtername 138</t>
  </si>
  <si>
    <t>Anwärtername 139</t>
  </si>
  <si>
    <t>Anwärtername 140</t>
  </si>
  <si>
    <t>Anwärtername 141</t>
  </si>
  <si>
    <t>Anwärtername 142</t>
  </si>
  <si>
    <t>Anwärtername 143</t>
  </si>
  <si>
    <t>Anwärtername 144</t>
  </si>
  <si>
    <t>Anwärtername 145</t>
  </si>
  <si>
    <t>Anwärtername 146</t>
  </si>
  <si>
    <t>Anwärtername 147</t>
  </si>
  <si>
    <t>Anwärtername 148</t>
  </si>
  <si>
    <t>Anwärtername 149</t>
  </si>
  <si>
    <t>Anwärtername 150</t>
  </si>
  <si>
    <t>Anwärtername 151</t>
  </si>
  <si>
    <t>Anwärtername 152</t>
  </si>
  <si>
    <t>Anwärtername 153</t>
  </si>
  <si>
    <t>Anwärtername 154</t>
  </si>
  <si>
    <t>Anwärtername 155</t>
  </si>
  <si>
    <t>Anwärtername 156</t>
  </si>
  <si>
    <t>Anwärtername 157</t>
  </si>
  <si>
    <t>Anwärtername 158</t>
  </si>
  <si>
    <t>Anwärtername 159</t>
  </si>
  <si>
    <t>Anwärtername 160</t>
  </si>
  <si>
    <t>Anwärtername 161</t>
  </si>
  <si>
    <t>Anwärtername 162</t>
  </si>
  <si>
    <t>Anwärtername 163</t>
  </si>
  <si>
    <t>Anwärtername 164</t>
  </si>
  <si>
    <t>Anwärtername 165</t>
  </si>
  <si>
    <t>Anwärtername 166</t>
  </si>
  <si>
    <t>Anwärtername 167</t>
  </si>
  <si>
    <t>Anwärtername 168</t>
  </si>
  <si>
    <t>Anwärtername 169</t>
  </si>
  <si>
    <t>Anwärtername 170</t>
  </si>
  <si>
    <t>Anwärtername 171</t>
  </si>
  <si>
    <t>Anwärtername 172</t>
  </si>
  <si>
    <t>Anwärtername 173</t>
  </si>
  <si>
    <t>Anwärtername 174</t>
  </si>
  <si>
    <t>Anwärtername 175</t>
  </si>
  <si>
    <t>Anwärtername 176</t>
  </si>
  <si>
    <t>Anwärtername 177</t>
  </si>
  <si>
    <t>Anwärtername 178</t>
  </si>
  <si>
    <t>Anwärtername 179</t>
  </si>
  <si>
    <t>Anwärtername 180</t>
  </si>
  <si>
    <t>Anwärtername 181</t>
  </si>
  <si>
    <t>Anwärtername 182</t>
  </si>
  <si>
    <t>Anwärtername 183</t>
  </si>
  <si>
    <t>Anwärtername 184</t>
  </si>
  <si>
    <t>Anwärtername 185</t>
  </si>
  <si>
    <t>Anwärtername 186</t>
  </si>
  <si>
    <t>Anwärtername 187</t>
  </si>
  <si>
    <t>Anwärtername 188</t>
  </si>
  <si>
    <t>Anwärtername 189</t>
  </si>
  <si>
    <t>Anwärtername 190</t>
  </si>
  <si>
    <t>Anwärtername 191</t>
  </si>
  <si>
    <t>Anwärtername 192</t>
  </si>
  <si>
    <t>Anwärtername 193</t>
  </si>
  <si>
    <t>Anwärtername 194</t>
  </si>
  <si>
    <t>Anwärtername 195</t>
  </si>
  <si>
    <t>Anwärtername 196</t>
  </si>
  <si>
    <t>Anwärtername 197</t>
  </si>
  <si>
    <t>Anwärtername 198</t>
  </si>
  <si>
    <t>Anwärtername 199</t>
  </si>
  <si>
    <t>Anwärtername 200</t>
  </si>
  <si>
    <t>Anwärtername 201</t>
  </si>
  <si>
    <t>Anwärtername 202</t>
  </si>
  <si>
    <t>Anwärtername 203</t>
  </si>
  <si>
    <t>Anwärtername 204</t>
  </si>
  <si>
    <t>Anwärtername 205</t>
  </si>
  <si>
    <t>Anwärtername 206</t>
  </si>
  <si>
    <t>Anwärtername 207</t>
  </si>
  <si>
    <t>Anwärtername 208</t>
  </si>
  <si>
    <t>Anwärtername 209</t>
  </si>
  <si>
    <t>Anwärtername 210</t>
  </si>
  <si>
    <t>Anwärtername 211</t>
  </si>
  <si>
    <t>Anwärtername 212</t>
  </si>
  <si>
    <t>Anwärtername 213</t>
  </si>
  <si>
    <t>Anwärtername 214</t>
  </si>
  <si>
    <t>Anwärtername 215</t>
  </si>
  <si>
    <t>Anwärtername 216</t>
  </si>
  <si>
    <t>Anwärtername 217</t>
  </si>
  <si>
    <t>Anwärtername 218</t>
  </si>
  <si>
    <t>Anwärtername 219</t>
  </si>
  <si>
    <t>Anwärtername 220</t>
  </si>
  <si>
    <t>Anwärtername 221</t>
  </si>
  <si>
    <t>Anwärtername 222</t>
  </si>
  <si>
    <t>Anwärtername 223</t>
  </si>
  <si>
    <t>Anwärtername 224</t>
  </si>
  <si>
    <t>Anwärtername 225</t>
  </si>
  <si>
    <t>Anwärtername 226</t>
  </si>
  <si>
    <t>Anwärtername 227</t>
  </si>
  <si>
    <t>Anwärtername 228</t>
  </si>
  <si>
    <t>Anwärtername 229</t>
  </si>
  <si>
    <t>Anwärtername 230</t>
  </si>
  <si>
    <t>Anwärtername 231</t>
  </si>
  <si>
    <t>Anwärtername 232</t>
  </si>
  <si>
    <t>Anwärtername 233</t>
  </si>
  <si>
    <t>Anwärtername 234</t>
  </si>
  <si>
    <t>Anwärtername 235</t>
  </si>
  <si>
    <t>Anwärtername 236</t>
  </si>
  <si>
    <t>Theodor-Heuss-Schule</t>
  </si>
  <si>
    <t>sonstiges Ziel (bitte unter Bemerkung angeben)</t>
  </si>
  <si>
    <t>Kenzingen</t>
  </si>
  <si>
    <t>Übernachtung</t>
  </si>
  <si>
    <t>Veranstaltungsart</t>
  </si>
  <si>
    <t>Kosten</t>
  </si>
  <si>
    <t>bitte angeben</t>
  </si>
  <si>
    <t>bitte Straße und Hausnummer angeben</t>
  </si>
  <si>
    <t>Version 20.1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</si>
</sst>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164" formatCode="#,##0.00\ &quot;€&quot;"/>
    <numFmt numFmtId="165" formatCode="dd/mm/yy;@"/>
    <numFmt numFmtId="166" formatCode="h:mm;@"/>
    <numFmt numFmtId="167" formatCode="d/m/yy;@"/>
    <numFmt numFmtId="168" formatCode="_-* #,##0.00\ [$€-407]_-;\-* #,##0.00\ [$€-407]_-;_-* &quot;-&quot;??\ [$€-407]_-;_-@_-"/>
  </numFmts>
  <fonts count="32" x14ac:knownFonts="1">
    <font>
      <sz val="10"/>
      <name val="Arial"/>
    </font>
    <font>
      <sz val="10"/>
      <name val="Arial"/>
      <family val="2"/>
    </font>
    <font>
      <sz val="10"/>
      <name val="Arial"/>
      <family val="2"/>
    </font>
    <font>
      <sz val="12"/>
      <name val="Arial"/>
      <family val="2"/>
    </font>
    <font>
      <sz val="10"/>
      <name val="Calibri"/>
      <family val="2"/>
      <scheme val="minor"/>
    </font>
    <font>
      <sz val="6"/>
      <name val="Calibri"/>
      <family val="2"/>
      <scheme val="minor"/>
    </font>
    <font>
      <sz val="8"/>
      <name val="Calibri"/>
      <family val="2"/>
      <scheme val="minor"/>
    </font>
    <font>
      <b/>
      <sz val="8"/>
      <name val="Calibri"/>
      <family val="2"/>
      <scheme val="minor"/>
    </font>
    <font>
      <b/>
      <sz val="10"/>
      <name val="Calibri"/>
      <family val="2"/>
      <scheme val="minor"/>
    </font>
    <font>
      <sz val="8"/>
      <color rgb="FFFF0000"/>
      <name val="Calibri"/>
      <family val="2"/>
      <scheme val="minor"/>
    </font>
    <font>
      <sz val="8"/>
      <name val="Arial"/>
      <family val="2"/>
    </font>
    <font>
      <sz val="10"/>
      <color indexed="8"/>
      <name val="Arial"/>
      <family val="2"/>
    </font>
    <font>
      <sz val="11"/>
      <color indexed="8"/>
      <name val="Calibri"/>
      <family val="2"/>
    </font>
    <font>
      <b/>
      <sz val="7"/>
      <name val="Calibri"/>
      <family val="2"/>
      <scheme val="minor"/>
    </font>
    <font>
      <b/>
      <sz val="6"/>
      <name val="Calibri"/>
      <family val="2"/>
      <scheme val="minor"/>
    </font>
    <font>
      <b/>
      <sz val="8"/>
      <color rgb="FFFF0000"/>
      <name val="Calibri"/>
      <family val="2"/>
      <scheme val="minor"/>
    </font>
    <font>
      <u/>
      <sz val="8"/>
      <color rgb="FFFF0000"/>
      <name val="Calibri"/>
      <family val="2"/>
      <scheme val="minor"/>
    </font>
    <font>
      <sz val="5"/>
      <name val="Calibri"/>
      <family val="2"/>
      <scheme val="minor"/>
    </font>
    <font>
      <sz val="10"/>
      <color rgb="FF0070C0"/>
      <name val="Calibri"/>
      <family val="2"/>
      <scheme val="minor"/>
    </font>
    <font>
      <sz val="8"/>
      <color rgb="FF0070C0"/>
      <name val="Calibri"/>
      <family val="2"/>
      <scheme val="minor"/>
    </font>
    <font>
      <b/>
      <sz val="10"/>
      <color rgb="FF0070C0"/>
      <name val="Calibri"/>
      <family val="2"/>
      <scheme val="minor"/>
    </font>
    <font>
      <sz val="9"/>
      <name val="Verdana"/>
      <family val="2"/>
    </font>
    <font>
      <b/>
      <sz val="9"/>
      <name val="Verdana"/>
      <family val="2"/>
    </font>
    <font>
      <b/>
      <sz val="9"/>
      <color rgb="FFC00000"/>
      <name val="Verdana"/>
      <family val="2"/>
    </font>
    <font>
      <sz val="7"/>
      <name val="Calibri"/>
      <family val="2"/>
      <scheme val="minor"/>
    </font>
    <font>
      <sz val="7"/>
      <color theme="0" tint="-0.499984740745262"/>
      <name val="Calibri"/>
      <family val="2"/>
      <scheme val="minor"/>
    </font>
    <font>
      <b/>
      <sz val="10"/>
      <color theme="0"/>
      <name val="Calibri"/>
      <family val="2"/>
      <scheme val="minor"/>
    </font>
    <font>
      <sz val="9"/>
      <name val="Calibri"/>
      <family val="2"/>
      <scheme val="minor"/>
    </font>
    <font>
      <sz val="8"/>
      <color theme="0" tint="-0.14999847407452621"/>
      <name val="Calibri"/>
      <family val="2"/>
      <scheme val="minor"/>
    </font>
    <font>
      <sz val="8"/>
      <color rgb="FF008000"/>
      <name val="Calibri"/>
      <family val="2"/>
      <scheme val="minor"/>
    </font>
    <font>
      <sz val="10"/>
      <color rgb="FFFF0000"/>
      <name val="Calibri"/>
      <family val="2"/>
      <scheme val="minor"/>
    </font>
    <font>
      <sz val="6.5"/>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336600"/>
        <bgColor indexed="64"/>
      </patternFill>
    </fill>
    <fill>
      <patternFill patternType="solid">
        <fgColor theme="0" tint="-0.249977111117893"/>
        <bgColor indexed="64"/>
      </patternFill>
    </fill>
  </fills>
  <borders count="93">
    <border>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dotted">
        <color indexed="64"/>
      </top>
      <bottom style="medium">
        <color indexed="64"/>
      </bottom>
      <diagonal/>
    </border>
    <border>
      <left/>
      <right/>
      <top style="thin">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dotted">
        <color indexed="64"/>
      </left>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0" fontId="11" fillId="0" borderId="0"/>
    <xf numFmtId="0" fontId="1" fillId="0" borderId="0"/>
  </cellStyleXfs>
  <cellXfs count="321">
    <xf numFmtId="0" fontId="0" fillId="0" borderId="0" xfId="0"/>
    <xf numFmtId="166" fontId="4" fillId="0" borderId="0" xfId="1" applyNumberFormat="1" applyFont="1" applyAlignment="1">
      <alignment horizontal="center"/>
    </xf>
    <xf numFmtId="0" fontId="0" fillId="0" borderId="0" xfId="0" applyAlignment="1">
      <alignment horizontal="center"/>
    </xf>
    <xf numFmtId="0" fontId="4" fillId="0" borderId="0" xfId="0" applyFont="1" applyProtection="1"/>
    <xf numFmtId="0" fontId="2" fillId="0" borderId="0" xfId="0" applyFont="1"/>
    <xf numFmtId="0" fontId="0" fillId="0" borderId="0" xfId="0"/>
    <xf numFmtId="0" fontId="6" fillId="0" borderId="0" xfId="0" applyFont="1" applyProtection="1"/>
    <xf numFmtId="0" fontId="4" fillId="0" borderId="0" xfId="0" applyFont="1" applyAlignment="1" applyProtection="1">
      <alignment vertical="top"/>
    </xf>
    <xf numFmtId="0" fontId="4" fillId="0" borderId="0" xfId="0" applyFont="1" applyFill="1" applyAlignment="1" applyProtection="1">
      <alignment vertical="top"/>
    </xf>
    <xf numFmtId="0" fontId="6" fillId="0" borderId="0" xfId="0" applyNumberFormat="1" applyFont="1" applyProtection="1"/>
    <xf numFmtId="14" fontId="4" fillId="0" borderId="0" xfId="0" applyNumberFormat="1" applyFont="1" applyProtection="1"/>
    <xf numFmtId="0" fontId="4" fillId="2" borderId="27" xfId="0" applyFont="1" applyFill="1" applyBorder="1" applyProtection="1"/>
    <xf numFmtId="0" fontId="4" fillId="2" borderId="38" xfId="0" applyFont="1" applyFill="1" applyBorder="1" applyAlignment="1" applyProtection="1">
      <alignment horizontal="center"/>
    </xf>
    <xf numFmtId="0" fontId="4" fillId="2" borderId="38" xfId="0" applyFont="1" applyFill="1" applyBorder="1" applyProtection="1"/>
    <xf numFmtId="3" fontId="7" fillId="2" borderId="43" xfId="0" applyNumberFormat="1" applyFont="1" applyFill="1" applyBorder="1" applyAlignment="1" applyProtection="1">
      <alignment horizontal="center" vertical="center"/>
    </xf>
    <xf numFmtId="0" fontId="6" fillId="2" borderId="38" xfId="0" applyFont="1" applyFill="1" applyBorder="1" applyProtection="1"/>
    <xf numFmtId="0" fontId="0" fillId="0" borderId="0" xfId="0"/>
    <xf numFmtId="0" fontId="1" fillId="0" borderId="0" xfId="0" applyFont="1"/>
    <xf numFmtId="164" fontId="7" fillId="2" borderId="7" xfId="0" applyNumberFormat="1"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21" fillId="0" borderId="0" xfId="0" applyFont="1"/>
    <xf numFmtId="0" fontId="21" fillId="0" borderId="0" xfId="0" applyFont="1" applyAlignment="1">
      <alignment horizontal="right"/>
    </xf>
    <xf numFmtId="0" fontId="22" fillId="0" borderId="0" xfId="0" applyFont="1"/>
    <xf numFmtId="0" fontId="23" fillId="0" borderId="0" xfId="0" applyFont="1"/>
    <xf numFmtId="0" fontId="7" fillId="2" borderId="14" xfId="0" applyFont="1" applyFill="1" applyBorder="1" applyAlignment="1" applyProtection="1">
      <alignment horizontal="center"/>
      <protection hidden="1"/>
    </xf>
    <xf numFmtId="0" fontId="7" fillId="2" borderId="15" xfId="0" applyFont="1" applyFill="1" applyBorder="1" applyAlignment="1" applyProtection="1">
      <alignment horizontal="center"/>
      <protection hidden="1"/>
    </xf>
    <xf numFmtId="0" fontId="12" fillId="0" borderId="35" xfId="3" applyFont="1" applyFill="1" applyBorder="1" applyAlignment="1">
      <alignment wrapText="1"/>
    </xf>
    <xf numFmtId="0" fontId="12" fillId="0" borderId="35" xfId="3" applyFont="1" applyFill="1" applyBorder="1" applyAlignment="1">
      <alignment horizontal="right" wrapText="1"/>
    </xf>
    <xf numFmtId="164" fontId="7" fillId="2" borderId="7" xfId="0" applyNumberFormat="1" applyFont="1" applyFill="1" applyBorder="1" applyAlignment="1">
      <alignment horizontal="center" vertical="center"/>
    </xf>
    <xf numFmtId="0" fontId="1" fillId="0" borderId="0" xfId="0" applyFont="1" applyAlignment="1">
      <alignment horizontal="right"/>
    </xf>
    <xf numFmtId="0" fontId="18" fillId="0" borderId="0" xfId="0" applyFont="1" applyFill="1" applyAlignment="1" applyProtection="1">
      <alignment horizontal="right"/>
      <protection hidden="1"/>
    </xf>
    <xf numFmtId="0" fontId="18" fillId="0" borderId="0" xfId="0" applyFont="1" applyFill="1" applyAlignment="1" applyProtection="1">
      <alignment horizontal="left"/>
      <protection hidden="1"/>
    </xf>
    <xf numFmtId="0" fontId="18" fillId="0" borderId="0" xfId="0" applyFont="1" applyFill="1" applyAlignment="1" applyProtection="1">
      <alignment vertical="top"/>
      <protection hidden="1"/>
    </xf>
    <xf numFmtId="0" fontId="18" fillId="0" borderId="0" xfId="0" applyFont="1" applyFill="1" applyAlignment="1" applyProtection="1">
      <alignment horizontal="left" vertical="top"/>
      <protection hidden="1"/>
    </xf>
    <xf numFmtId="0" fontId="18" fillId="0" borderId="0" xfId="0" applyFont="1" applyFill="1" applyAlignment="1" applyProtection="1">
      <alignment horizontal="right" vertical="top"/>
      <protection hidden="1"/>
    </xf>
    <xf numFmtId="0" fontId="19" fillId="0" borderId="0" xfId="0" applyFont="1" applyFill="1" applyBorder="1" applyProtection="1">
      <protection hidden="1"/>
    </xf>
    <xf numFmtId="0" fontId="18" fillId="0" borderId="0" xfId="0" applyFont="1" applyFill="1" applyBorder="1" applyAlignment="1" applyProtection="1">
      <alignment horizontal="left"/>
      <protection hidden="1"/>
    </xf>
    <xf numFmtId="0" fontId="18" fillId="0" borderId="0" xfId="0" applyFont="1" applyFill="1" applyProtection="1">
      <protection hidden="1"/>
    </xf>
    <xf numFmtId="0" fontId="19" fillId="0" borderId="0" xfId="0" applyFont="1" applyFill="1" applyBorder="1" applyAlignment="1" applyProtection="1">
      <alignment horizontal="left" vertical="center"/>
      <protection hidden="1"/>
    </xf>
    <xf numFmtId="0" fontId="18" fillId="0" borderId="0" xfId="0" applyFont="1" applyFill="1" applyBorder="1" applyProtection="1">
      <protection hidden="1"/>
    </xf>
    <xf numFmtId="0" fontId="19" fillId="0" borderId="0" xfId="0" applyNumberFormat="1" applyFont="1" applyFill="1" applyBorder="1" applyAlignment="1" applyProtection="1">
      <alignment horizontal="center"/>
      <protection hidden="1"/>
    </xf>
    <xf numFmtId="0" fontId="18" fillId="0" borderId="0" xfId="0" applyNumberFormat="1" applyFont="1" applyFill="1" applyProtection="1">
      <protection hidden="1"/>
    </xf>
    <xf numFmtId="0" fontId="1" fillId="0" borderId="0" xfId="0" applyFont="1" applyAlignment="1">
      <alignment horizontal="center"/>
    </xf>
    <xf numFmtId="0" fontId="4" fillId="5" borderId="0" xfId="0" applyFont="1" applyFill="1" applyBorder="1" applyAlignment="1" applyProtection="1">
      <alignment vertical="top"/>
    </xf>
    <xf numFmtId="0" fontId="4" fillId="5" borderId="0" xfId="0" applyFont="1" applyFill="1" applyAlignment="1" applyProtection="1">
      <alignment vertical="top"/>
    </xf>
    <xf numFmtId="0" fontId="24" fillId="5" borderId="0" xfId="0" applyFont="1" applyFill="1" applyBorder="1" applyAlignment="1" applyProtection="1">
      <alignment wrapText="1"/>
    </xf>
    <xf numFmtId="0" fontId="3" fillId="5" borderId="0" xfId="0" quotePrefix="1" applyFont="1" applyFill="1" applyBorder="1" applyAlignment="1">
      <alignment vertical="center"/>
    </xf>
    <xf numFmtId="0" fontId="6" fillId="5" borderId="0" xfId="0" quotePrefix="1" applyFont="1" applyFill="1" applyBorder="1" applyAlignment="1">
      <alignment horizontal="center" vertical="center"/>
    </xf>
    <xf numFmtId="0" fontId="4" fillId="5" borderId="0" xfId="0" applyFont="1" applyFill="1" applyBorder="1" applyProtection="1"/>
    <xf numFmtId="0" fontId="4" fillId="5" borderId="0" xfId="0" applyFont="1" applyFill="1" applyProtection="1"/>
    <xf numFmtId="14" fontId="6" fillId="5" borderId="0" xfId="0" applyNumberFormat="1" applyFont="1" applyFill="1" applyBorder="1" applyAlignment="1" applyProtection="1">
      <alignment horizontal="center"/>
    </xf>
    <xf numFmtId="0" fontId="7" fillId="5" borderId="0" xfId="0" applyFont="1" applyFill="1" applyBorder="1" applyAlignment="1" applyProtection="1">
      <alignment horizontal="center"/>
    </xf>
    <xf numFmtId="0" fontId="6" fillId="5" borderId="0" xfId="0" applyFont="1" applyFill="1" applyProtection="1"/>
    <xf numFmtId="164" fontId="6" fillId="5" borderId="0" xfId="0" applyNumberFormat="1" applyFont="1" applyFill="1" applyBorder="1" applyAlignment="1" applyProtection="1">
      <alignment vertical="top"/>
    </xf>
    <xf numFmtId="0" fontId="6" fillId="5" borderId="0" xfId="0" applyFont="1" applyFill="1" applyBorder="1" applyAlignment="1" applyProtection="1">
      <alignment vertical="top"/>
    </xf>
    <xf numFmtId="0" fontId="6" fillId="5" borderId="0" xfId="0" applyFont="1" applyFill="1" applyBorder="1" applyAlignment="1" applyProtection="1">
      <alignment vertical="center"/>
    </xf>
    <xf numFmtId="0" fontId="6" fillId="2" borderId="55" xfId="0" applyFont="1" applyFill="1" applyBorder="1" applyAlignment="1" applyProtection="1">
      <alignment horizontal="center" vertical="center"/>
      <protection hidden="1"/>
    </xf>
    <xf numFmtId="0" fontId="27" fillId="3" borderId="39" xfId="0" applyFont="1" applyFill="1" applyBorder="1" applyAlignment="1" applyProtection="1">
      <alignment horizontal="center"/>
      <protection locked="0" hidden="1"/>
    </xf>
    <xf numFmtId="0" fontId="6" fillId="2" borderId="19" xfId="0" applyFont="1" applyFill="1" applyBorder="1" applyAlignment="1" applyProtection="1">
      <alignment horizontal="center"/>
    </xf>
    <xf numFmtId="0" fontId="19" fillId="0" borderId="5" xfId="0" applyFont="1" applyBorder="1" applyAlignment="1" applyProtection="1">
      <alignment horizontal="center" vertical="center" wrapText="1"/>
      <protection locked="0"/>
    </xf>
    <xf numFmtId="166" fontId="19" fillId="0" borderId="5" xfId="0" applyNumberFormat="1" applyFont="1" applyBorder="1" applyAlignment="1" applyProtection="1">
      <alignment horizontal="center" vertical="center"/>
      <protection locked="0"/>
    </xf>
    <xf numFmtId="0" fontId="5" fillId="2" borderId="22" xfId="0" applyFont="1" applyFill="1" applyBorder="1" applyAlignment="1" applyProtection="1">
      <alignment horizontal="center"/>
    </xf>
    <xf numFmtId="0" fontId="19" fillId="0" borderId="54" xfId="0" applyFont="1" applyFill="1" applyBorder="1" applyAlignment="1" applyProtection="1">
      <alignment horizontal="center"/>
      <protection locked="0"/>
    </xf>
    <xf numFmtId="0" fontId="28" fillId="2" borderId="8" xfId="0" applyNumberFormat="1" applyFont="1" applyFill="1" applyBorder="1" applyProtection="1"/>
    <xf numFmtId="0" fontId="4" fillId="2" borderId="63" xfId="0" applyFont="1" applyFill="1" applyBorder="1" applyAlignment="1" applyProtection="1">
      <alignment horizontal="center"/>
      <protection locked="0"/>
    </xf>
    <xf numFmtId="0" fontId="5" fillId="2" borderId="64" xfId="0" applyFont="1" applyFill="1" applyBorder="1" applyProtection="1">
      <protection locked="0"/>
    </xf>
    <xf numFmtId="0" fontId="30" fillId="0" borderId="0" xfId="0" applyFont="1" applyFill="1" applyProtection="1">
      <protection hidden="1"/>
    </xf>
    <xf numFmtId="0" fontId="30" fillId="0" borderId="0" xfId="0" applyFont="1" applyFill="1" applyAlignment="1" applyProtection="1">
      <alignment horizontal="left"/>
      <protection hidden="1"/>
    </xf>
    <xf numFmtId="0" fontId="9" fillId="0" borderId="61" xfId="0" applyFont="1" applyBorder="1" applyProtection="1">
      <protection locked="0"/>
    </xf>
    <xf numFmtId="164" fontId="9" fillId="0" borderId="62" xfId="0" applyNumberFormat="1" applyFont="1" applyBorder="1" applyProtection="1">
      <protection locked="0"/>
    </xf>
    <xf numFmtId="0" fontId="7" fillId="5" borderId="6" xfId="0" applyFont="1" applyFill="1" applyBorder="1" applyAlignment="1" applyProtection="1"/>
    <xf numFmtId="0" fontId="8" fillId="2" borderId="71" xfId="0" applyFont="1" applyFill="1" applyBorder="1" applyAlignment="1" applyProtection="1">
      <alignment horizontal="left" vertical="center"/>
    </xf>
    <xf numFmtId="0" fontId="8" fillId="2" borderId="72" xfId="0" applyFont="1" applyFill="1" applyBorder="1" applyAlignment="1" applyProtection="1">
      <alignment vertical="center"/>
    </xf>
    <xf numFmtId="0" fontId="19" fillId="0" borderId="0" xfId="0" applyNumberFormat="1" applyFont="1" applyFill="1" applyBorder="1" applyAlignment="1" applyProtection="1">
      <alignment horizontal="center"/>
      <protection hidden="1"/>
    </xf>
    <xf numFmtId="0" fontId="19" fillId="0" borderId="76" xfId="0" applyFont="1" applyFill="1" applyBorder="1" applyAlignment="1" applyProtection="1">
      <alignment horizontal="center"/>
      <protection locked="0"/>
    </xf>
    <xf numFmtId="0" fontId="19" fillId="0" borderId="79" xfId="0" applyFont="1" applyFill="1" applyBorder="1" applyAlignment="1" applyProtection="1">
      <alignment horizontal="center"/>
      <protection locked="0"/>
    </xf>
    <xf numFmtId="0" fontId="1" fillId="0" borderId="0" xfId="0" applyFont="1"/>
    <xf numFmtId="0" fontId="12" fillId="0" borderId="0" xfId="3" applyFont="1" applyFill="1" applyBorder="1" applyAlignment="1">
      <alignment wrapText="1"/>
    </xf>
    <xf numFmtId="0" fontId="4" fillId="5" borderId="34" xfId="0" applyFont="1" applyFill="1" applyBorder="1" applyProtection="1"/>
    <xf numFmtId="0" fontId="4" fillId="5" borderId="34" xfId="0" applyNumberFormat="1" applyFont="1" applyFill="1" applyBorder="1" applyAlignment="1" applyProtection="1">
      <protection locked="0"/>
    </xf>
    <xf numFmtId="0" fontId="30" fillId="5" borderId="34" xfId="0" applyFont="1" applyFill="1" applyBorder="1" applyAlignment="1" applyProtection="1">
      <alignment vertical="top"/>
      <protection locked="0"/>
    </xf>
    <xf numFmtId="0" fontId="6" fillId="2" borderId="43" xfId="0" applyFont="1" applyFill="1" applyBorder="1" applyAlignment="1" applyProtection="1">
      <alignment horizontal="center"/>
      <protection hidden="1"/>
    </xf>
    <xf numFmtId="0" fontId="4" fillId="2" borderId="38" xfId="0" applyNumberFormat="1" applyFont="1" applyFill="1" applyBorder="1" applyAlignment="1" applyProtection="1">
      <alignment horizontal="center"/>
      <protection locked="0"/>
    </xf>
    <xf numFmtId="0" fontId="4" fillId="2" borderId="25" xfId="0" applyNumberFormat="1" applyFont="1" applyFill="1" applyBorder="1" applyAlignment="1" applyProtection="1">
      <alignment horizontal="center"/>
      <protection locked="0"/>
    </xf>
    <xf numFmtId="0" fontId="6" fillId="2" borderId="18"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5" fillId="2" borderId="74" xfId="0" applyFont="1" applyFill="1" applyBorder="1" applyAlignment="1" applyProtection="1">
      <alignment horizontal="left"/>
    </xf>
    <xf numFmtId="0" fontId="5" fillId="2" borderId="75" xfId="0" applyFont="1" applyFill="1" applyBorder="1" applyAlignment="1" applyProtection="1">
      <alignment horizontal="left"/>
    </xf>
    <xf numFmtId="0" fontId="5" fillId="2" borderId="77" xfId="0" applyFont="1" applyFill="1" applyBorder="1" applyAlignment="1" applyProtection="1">
      <alignment horizontal="left"/>
    </xf>
    <xf numFmtId="0" fontId="5" fillId="2" borderId="78" xfId="0" applyFont="1" applyFill="1" applyBorder="1" applyAlignment="1" applyProtection="1">
      <alignment horizontal="left"/>
    </xf>
    <xf numFmtId="0" fontId="7" fillId="2" borderId="81" xfId="0" applyFont="1" applyFill="1" applyBorder="1" applyAlignment="1" applyProtection="1">
      <alignment horizontal="center"/>
      <protection hidden="1"/>
    </xf>
    <xf numFmtId="0" fontId="7" fillId="2" borderId="43" xfId="0" applyFont="1" applyFill="1" applyBorder="1" applyAlignment="1" applyProtection="1">
      <alignment horizontal="center"/>
      <protection hidden="1"/>
    </xf>
    <xf numFmtId="0" fontId="6" fillId="2" borderId="43" xfId="0" applyFont="1" applyFill="1" applyBorder="1" applyAlignment="1" applyProtection="1">
      <alignment horizontal="center"/>
      <protection hidden="1"/>
    </xf>
    <xf numFmtId="0" fontId="6" fillId="2" borderId="7" xfId="0" applyFont="1" applyFill="1" applyBorder="1" applyAlignment="1" applyProtection="1">
      <alignment horizontal="center"/>
      <protection hidden="1"/>
    </xf>
    <xf numFmtId="14" fontId="6" fillId="2" borderId="42" xfId="0" applyNumberFormat="1" applyFont="1" applyFill="1" applyBorder="1" applyAlignment="1" applyProtection="1">
      <alignment horizontal="center"/>
    </xf>
    <xf numFmtId="14" fontId="6" fillId="2" borderId="28" xfId="0" applyNumberFormat="1" applyFont="1" applyFill="1" applyBorder="1" applyAlignment="1" applyProtection="1">
      <alignment horizontal="center"/>
    </xf>
    <xf numFmtId="0" fontId="6" fillId="2" borderId="27" xfId="0" applyNumberFormat="1" applyFont="1" applyFill="1" applyBorder="1" applyAlignment="1" applyProtection="1">
      <alignment horizontal="center"/>
    </xf>
    <xf numFmtId="0" fontId="6" fillId="2" borderId="28" xfId="0" applyNumberFormat="1" applyFont="1" applyFill="1" applyBorder="1" applyAlignment="1" applyProtection="1">
      <alignment horizontal="center"/>
    </xf>
    <xf numFmtId="0" fontId="4" fillId="2" borderId="42" xfId="0" applyNumberFormat="1" applyFont="1" applyFill="1" applyBorder="1" applyAlignment="1" applyProtection="1">
      <alignment horizontal="center"/>
      <protection locked="0"/>
    </xf>
    <xf numFmtId="0" fontId="6" fillId="2" borderId="32" xfId="0" applyFont="1" applyFill="1" applyBorder="1" applyAlignment="1" applyProtection="1">
      <alignment horizontal="center"/>
    </xf>
    <xf numFmtId="0" fontId="6" fillId="2" borderId="39" xfId="0" applyFont="1" applyFill="1" applyBorder="1" applyAlignment="1" applyProtection="1">
      <alignment horizontal="center"/>
    </xf>
    <xf numFmtId="0" fontId="6" fillId="2" borderId="33" xfId="0" applyFont="1" applyFill="1" applyBorder="1" applyAlignment="1" applyProtection="1">
      <alignment horizontal="center"/>
    </xf>
    <xf numFmtId="0" fontId="6" fillId="2" borderId="31" xfId="0" applyFont="1" applyFill="1" applyBorder="1" applyAlignment="1" applyProtection="1">
      <alignment horizontal="center"/>
    </xf>
    <xf numFmtId="0" fontId="6" fillId="2" borderId="37" xfId="0" applyFont="1" applyFill="1" applyBorder="1" applyAlignment="1" applyProtection="1">
      <alignment horizontal="center"/>
    </xf>
    <xf numFmtId="0" fontId="6" fillId="2" borderId="40" xfId="0" applyFont="1" applyFill="1" applyBorder="1" applyAlignment="1" applyProtection="1">
      <alignment horizontal="center"/>
    </xf>
    <xf numFmtId="164" fontId="6" fillId="2" borderId="3" xfId="0" applyNumberFormat="1" applyFont="1" applyFill="1" applyBorder="1" applyAlignment="1" applyProtection="1">
      <alignment horizontal="center" vertical="center"/>
      <protection hidden="1"/>
    </xf>
    <xf numFmtId="164" fontId="6" fillId="2" borderId="4" xfId="0" applyNumberFormat="1" applyFont="1" applyFill="1" applyBorder="1" applyAlignment="1" applyProtection="1">
      <alignment horizontal="center" vertical="center"/>
      <protection hidden="1"/>
    </xf>
    <xf numFmtId="164" fontId="6" fillId="2" borderId="3" xfId="2" applyNumberFormat="1" applyFont="1" applyFill="1" applyBorder="1" applyAlignment="1" applyProtection="1">
      <alignment horizontal="center" vertical="center"/>
      <protection hidden="1"/>
    </xf>
    <xf numFmtId="1" fontId="6" fillId="2" borderId="22" xfId="2" applyNumberFormat="1" applyFont="1" applyFill="1" applyBorder="1" applyAlignment="1" applyProtection="1">
      <alignment horizontal="center" vertical="center"/>
      <protection hidden="1"/>
    </xf>
    <xf numFmtId="164" fontId="6" fillId="2" borderId="10" xfId="0" applyNumberFormat="1" applyFont="1" applyFill="1" applyBorder="1" applyAlignment="1" applyProtection="1">
      <alignment horizontal="center" vertical="center"/>
      <protection hidden="1"/>
    </xf>
    <xf numFmtId="164" fontId="6" fillId="2" borderId="9" xfId="0" applyNumberFormat="1" applyFont="1" applyFill="1" applyBorder="1" applyAlignment="1" applyProtection="1">
      <alignment horizontal="center" vertical="center"/>
      <protection hidden="1"/>
    </xf>
    <xf numFmtId="0" fontId="6" fillId="2" borderId="13" xfId="0" applyFont="1" applyFill="1" applyBorder="1" applyAlignment="1" applyProtection="1">
      <alignment horizontal="center" vertical="center"/>
    </xf>
    <xf numFmtId="0" fontId="6" fillId="2" borderId="8" xfId="0" applyNumberFormat="1" applyFont="1" applyFill="1" applyBorder="1" applyAlignment="1" applyProtection="1">
      <alignment horizontal="center" vertical="center"/>
    </xf>
    <xf numFmtId="165" fontId="19" fillId="0" borderId="3" xfId="0" applyNumberFormat="1" applyFont="1" applyBorder="1" applyAlignment="1" applyProtection="1">
      <alignment horizontal="center" vertical="center"/>
      <protection locked="0"/>
    </xf>
    <xf numFmtId="165" fontId="19" fillId="0" borderId="4" xfId="0" applyNumberFormat="1" applyFont="1" applyBorder="1" applyAlignment="1" applyProtection="1">
      <alignment horizontal="center" vertical="center"/>
      <protection locked="0"/>
    </xf>
    <xf numFmtId="0" fontId="19" fillId="0" borderId="60" xfId="0" applyFont="1" applyBorder="1" applyAlignment="1" applyProtection="1">
      <alignment horizontal="left" vertical="center"/>
      <protection locked="0"/>
    </xf>
    <xf numFmtId="0" fontId="19" fillId="0" borderId="5" xfId="0" applyFont="1" applyBorder="1" applyAlignment="1" applyProtection="1">
      <alignment horizontal="left" vertical="center" wrapText="1"/>
      <protection locked="0"/>
    </xf>
    <xf numFmtId="0" fontId="6" fillId="2" borderId="59" xfId="0" applyFont="1" applyFill="1" applyBorder="1" applyAlignment="1" applyProtection="1">
      <alignment horizontal="center" vertical="center"/>
    </xf>
    <xf numFmtId="0" fontId="6" fillId="2" borderId="12" xfId="0" applyNumberFormat="1" applyFont="1" applyFill="1" applyBorder="1" applyAlignment="1" applyProtection="1">
      <alignment horizontal="center" vertical="center"/>
    </xf>
    <xf numFmtId="1" fontId="6" fillId="2" borderId="3" xfId="0" applyNumberFormat="1" applyFont="1" applyFill="1" applyBorder="1" applyAlignment="1" applyProtection="1">
      <alignment horizontal="center" vertical="center"/>
    </xf>
    <xf numFmtId="1" fontId="6" fillId="2" borderId="4" xfId="0" applyNumberFormat="1" applyFont="1" applyFill="1" applyBorder="1" applyAlignment="1" applyProtection="1">
      <alignment horizontal="center" vertical="center"/>
    </xf>
    <xf numFmtId="0" fontId="19" fillId="0" borderId="53" xfId="0" applyFont="1" applyBorder="1" applyAlignment="1" applyProtection="1">
      <alignment horizontal="center" vertical="center"/>
      <protection locked="0"/>
    </xf>
    <xf numFmtId="0" fontId="19" fillId="0" borderId="45" xfId="0" applyFont="1" applyBorder="1" applyAlignment="1" applyProtection="1">
      <alignment horizontal="center" vertical="center"/>
      <protection locked="0"/>
    </xf>
    <xf numFmtId="0" fontId="19" fillId="0" borderId="47" xfId="0" applyFont="1" applyFill="1" applyBorder="1" applyAlignment="1" applyProtection="1">
      <alignment horizontal="center"/>
      <protection locked="0"/>
    </xf>
    <xf numFmtId="0" fontId="19" fillId="0" borderId="39" xfId="0" applyFont="1" applyFill="1" applyBorder="1" applyAlignment="1" applyProtection="1">
      <alignment horizontal="center"/>
      <protection locked="0"/>
    </xf>
    <xf numFmtId="0" fontId="19" fillId="0" borderId="48" xfId="0" applyFont="1" applyFill="1" applyBorder="1" applyAlignment="1" applyProtection="1">
      <alignment horizontal="center"/>
      <protection locked="0"/>
    </xf>
    <xf numFmtId="0" fontId="9" fillId="2" borderId="19"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7" fillId="2" borderId="42" xfId="0" applyFont="1" applyFill="1" applyBorder="1" applyAlignment="1" applyProtection="1">
      <alignment horizontal="center" vertical="center"/>
    </xf>
    <xf numFmtId="0" fontId="10" fillId="2" borderId="28" xfId="0" applyFont="1" applyFill="1" applyBorder="1" applyAlignment="1" applyProtection="1">
      <alignment horizontal="center" vertical="center"/>
    </xf>
    <xf numFmtId="0" fontId="7" fillId="2" borderId="27" xfId="0" applyFont="1" applyFill="1" applyBorder="1" applyAlignment="1" applyProtection="1">
      <alignment horizontal="center" vertical="center"/>
      <protection hidden="1"/>
    </xf>
    <xf numFmtId="0" fontId="10" fillId="2" borderId="28" xfId="0" applyFont="1" applyFill="1" applyBorder="1" applyAlignment="1" applyProtection="1">
      <alignment horizontal="center" vertical="center"/>
      <protection hidden="1"/>
    </xf>
    <xf numFmtId="0" fontId="13" fillId="2" borderId="18" xfId="0" applyFont="1" applyFill="1" applyBorder="1" applyAlignment="1" applyProtection="1">
      <alignment horizontal="center" vertical="center" wrapText="1"/>
      <protection hidden="1"/>
    </xf>
    <xf numFmtId="0" fontId="13" fillId="2" borderId="29" xfId="0" applyFont="1" applyFill="1" applyBorder="1" applyAlignment="1" applyProtection="1">
      <alignment horizontal="center" vertical="center" wrapText="1"/>
      <protection hidden="1"/>
    </xf>
    <xf numFmtId="0" fontId="6" fillId="2" borderId="19" xfId="0" applyNumberFormat="1" applyFont="1" applyFill="1" applyBorder="1" applyAlignment="1" applyProtection="1">
      <alignment horizontal="center" vertical="center"/>
    </xf>
    <xf numFmtId="0" fontId="6" fillId="2" borderId="22" xfId="0" applyNumberFormat="1" applyFont="1" applyFill="1" applyBorder="1" applyAlignment="1" applyProtection="1">
      <alignment horizontal="center" vertical="center"/>
    </xf>
    <xf numFmtId="0" fontId="13" fillId="2" borderId="23" xfId="0" applyFont="1" applyFill="1" applyBorder="1" applyAlignment="1" applyProtection="1">
      <alignment horizontal="center" vertical="center"/>
      <protection hidden="1"/>
    </xf>
    <xf numFmtId="0" fontId="13" fillId="2" borderId="24" xfId="0" applyFont="1" applyFill="1" applyBorder="1" applyAlignment="1" applyProtection="1">
      <alignment horizontal="center" vertical="center"/>
      <protection hidden="1"/>
    </xf>
    <xf numFmtId="0" fontId="13" fillId="2" borderId="26" xfId="0" applyFont="1" applyFill="1" applyBorder="1" applyAlignment="1" applyProtection="1">
      <alignment horizontal="center" vertical="center"/>
      <protection hidden="1"/>
    </xf>
    <xf numFmtId="0" fontId="6" fillId="2" borderId="3" xfId="0" applyNumberFormat="1" applyFont="1" applyFill="1" applyBorder="1" applyAlignment="1" applyProtection="1">
      <alignment horizontal="center" vertical="center"/>
    </xf>
    <xf numFmtId="0" fontId="6" fillId="2" borderId="4" xfId="0" applyNumberFormat="1" applyFont="1" applyFill="1" applyBorder="1" applyAlignment="1" applyProtection="1">
      <alignment horizontal="center" vertical="center"/>
    </xf>
    <xf numFmtId="0" fontId="7" fillId="2" borderId="19"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13" fillId="2" borderId="19"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xf>
    <xf numFmtId="0" fontId="15" fillId="2" borderId="81" xfId="0" applyFont="1" applyFill="1" applyBorder="1" applyAlignment="1" applyProtection="1">
      <alignment horizontal="left"/>
      <protection hidden="1"/>
    </xf>
    <xf numFmtId="0" fontId="15" fillId="2" borderId="43" xfId="0" applyFont="1" applyFill="1" applyBorder="1" applyAlignment="1" applyProtection="1">
      <alignment horizontal="left"/>
      <protection hidden="1"/>
    </xf>
    <xf numFmtId="0" fontId="15" fillId="2" borderId="7" xfId="0" applyFont="1" applyFill="1" applyBorder="1" applyAlignment="1" applyProtection="1">
      <alignment horizontal="left"/>
      <protection hidden="1"/>
    </xf>
    <xf numFmtId="0" fontId="6" fillId="2" borderId="74" xfId="0" applyFont="1" applyFill="1" applyBorder="1" applyProtection="1"/>
    <xf numFmtId="0" fontId="6" fillId="2" borderId="75" xfId="0" applyFont="1" applyFill="1" applyBorder="1" applyProtection="1"/>
    <xf numFmtId="0" fontId="7" fillId="5" borderId="0" xfId="0" applyFont="1" applyFill="1" applyBorder="1" applyAlignment="1">
      <alignment horizontal="left" vertical="center"/>
    </xf>
    <xf numFmtId="167" fontId="7" fillId="2" borderId="33" xfId="0" applyNumberFormat="1" applyFont="1" applyFill="1" applyBorder="1" applyAlignment="1" applyProtection="1">
      <alignment horizontal="center" vertical="center" wrapText="1"/>
      <protection hidden="1"/>
    </xf>
    <xf numFmtId="167" fontId="7" fillId="2" borderId="40" xfId="0" applyNumberFormat="1" applyFont="1" applyFill="1" applyBorder="1" applyAlignment="1" applyProtection="1">
      <alignment horizontal="center" vertical="center" wrapText="1"/>
      <protection hidden="1"/>
    </xf>
    <xf numFmtId="0" fontId="15" fillId="5" borderId="0" xfId="0" applyFont="1" applyFill="1" applyBorder="1" applyAlignment="1" applyProtection="1">
      <alignment horizontal="right"/>
    </xf>
    <xf numFmtId="0" fontId="31" fillId="0" borderId="68" xfId="0" applyFont="1" applyFill="1" applyBorder="1" applyAlignment="1" applyProtection="1">
      <alignment horizontal="center" vertical="top" wrapText="1"/>
    </xf>
    <xf numFmtId="0" fontId="31" fillId="0" borderId="69" xfId="0" applyFont="1" applyFill="1" applyBorder="1" applyAlignment="1" applyProtection="1">
      <alignment horizontal="center" vertical="top" wrapText="1"/>
    </xf>
    <xf numFmtId="0" fontId="31" fillId="0" borderId="70" xfId="0" applyFont="1" applyFill="1" applyBorder="1" applyAlignment="1" applyProtection="1">
      <alignment horizontal="center" vertical="top" wrapText="1"/>
    </xf>
    <xf numFmtId="0" fontId="31" fillId="0" borderId="34" xfId="0" applyFont="1" applyFill="1" applyBorder="1" applyAlignment="1" applyProtection="1">
      <alignment horizontal="center" vertical="top" wrapText="1"/>
    </xf>
    <xf numFmtId="0" fontId="31" fillId="0" borderId="0" xfId="0" applyFont="1" applyFill="1" applyBorder="1" applyAlignment="1" applyProtection="1">
      <alignment horizontal="center" vertical="top" wrapText="1"/>
    </xf>
    <xf numFmtId="0" fontId="31" fillId="0" borderId="6" xfId="0" applyFont="1" applyFill="1" applyBorder="1" applyAlignment="1" applyProtection="1">
      <alignment horizontal="center" vertical="top" wrapText="1"/>
    </xf>
    <xf numFmtId="0" fontId="31" fillId="0" borderId="65" xfId="0" applyFont="1" applyFill="1" applyBorder="1" applyAlignment="1" applyProtection="1">
      <alignment horizontal="center" vertical="top" wrapText="1"/>
    </xf>
    <xf numFmtId="0" fontId="31" fillId="0" borderId="66" xfId="0" applyFont="1" applyFill="1" applyBorder="1" applyAlignment="1" applyProtection="1">
      <alignment horizontal="center" vertical="top" wrapText="1"/>
    </xf>
    <xf numFmtId="0" fontId="31" fillId="0" borderId="67" xfId="0" applyFont="1" applyFill="1" applyBorder="1" applyAlignment="1" applyProtection="1">
      <alignment horizontal="center" vertical="top" wrapText="1"/>
    </xf>
    <xf numFmtId="0" fontId="25" fillId="2" borderId="32" xfId="0" applyFont="1" applyFill="1" applyBorder="1" applyAlignment="1" applyProtection="1">
      <alignment horizontal="center" vertical="top" wrapText="1"/>
    </xf>
    <xf numFmtId="0" fontId="25" fillId="2" borderId="39" xfId="0" applyFont="1" applyFill="1" applyBorder="1" applyAlignment="1" applyProtection="1">
      <alignment horizontal="center" vertical="top" wrapText="1"/>
    </xf>
    <xf numFmtId="0" fontId="25" fillId="2" borderId="33" xfId="0" applyFont="1" applyFill="1" applyBorder="1" applyAlignment="1" applyProtection="1">
      <alignment horizontal="center" vertical="top" wrapText="1"/>
    </xf>
    <xf numFmtId="0" fontId="25" fillId="2" borderId="34" xfId="0" applyFont="1" applyFill="1" applyBorder="1" applyAlignment="1" applyProtection="1">
      <alignment horizontal="center" vertical="top" wrapText="1"/>
    </xf>
    <xf numFmtId="0" fontId="25" fillId="2" borderId="0" xfId="0" applyFont="1" applyFill="1" applyBorder="1" applyAlignment="1" applyProtection="1">
      <alignment horizontal="center" vertical="top" wrapText="1"/>
    </xf>
    <xf numFmtId="0" fontId="25" fillId="2" borderId="6" xfId="0" applyFont="1" applyFill="1" applyBorder="1" applyAlignment="1" applyProtection="1">
      <alignment horizontal="center" vertical="top" wrapText="1"/>
    </xf>
    <xf numFmtId="0" fontId="25" fillId="2" borderId="65" xfId="0" applyFont="1" applyFill="1" applyBorder="1" applyAlignment="1" applyProtection="1">
      <alignment horizontal="center" vertical="top" wrapText="1"/>
    </xf>
    <xf numFmtId="0" fontId="25" fillId="2" borderId="66" xfId="0" applyFont="1" applyFill="1" applyBorder="1" applyAlignment="1" applyProtection="1">
      <alignment horizontal="center" vertical="top" wrapText="1"/>
    </xf>
    <xf numFmtId="0" fontId="25" fillId="2" borderId="67" xfId="0" applyFont="1" applyFill="1" applyBorder="1" applyAlignment="1" applyProtection="1">
      <alignment horizontal="center" vertical="top" wrapText="1"/>
    </xf>
    <xf numFmtId="0" fontId="8" fillId="2" borderId="27" xfId="0" applyFont="1" applyFill="1" applyBorder="1" applyAlignment="1" applyProtection="1">
      <alignment horizontal="left"/>
    </xf>
    <xf numFmtId="0" fontId="8" fillId="2" borderId="38" xfId="0" applyFont="1" applyFill="1" applyBorder="1" applyAlignment="1" applyProtection="1">
      <alignment horizontal="left"/>
    </xf>
    <xf numFmtId="0" fontId="8" fillId="2" borderId="28" xfId="0" applyFont="1" applyFill="1" applyBorder="1" applyAlignment="1" applyProtection="1">
      <alignment horizontal="left"/>
    </xf>
    <xf numFmtId="167" fontId="7" fillId="2" borderId="39" xfId="0" applyNumberFormat="1" applyFont="1" applyFill="1" applyBorder="1" applyAlignment="1" applyProtection="1">
      <alignment horizontal="center" vertical="center" wrapText="1"/>
      <protection hidden="1"/>
    </xf>
    <xf numFmtId="167" fontId="7" fillId="2" borderId="37" xfId="0" applyNumberFormat="1" applyFont="1" applyFill="1" applyBorder="1" applyAlignment="1" applyProtection="1">
      <alignment horizontal="center" vertical="center" wrapText="1"/>
      <protection hidden="1"/>
    </xf>
    <xf numFmtId="0" fontId="19" fillId="0" borderId="75" xfId="0" applyFont="1" applyBorder="1" applyAlignment="1" applyProtection="1">
      <alignment horizontal="left" vertical="center"/>
      <protection locked="0"/>
    </xf>
    <xf numFmtId="0" fontId="19" fillId="0" borderId="76" xfId="0" applyFont="1" applyBorder="1" applyAlignment="1" applyProtection="1">
      <alignment horizontal="left" vertical="center"/>
      <protection locked="0"/>
    </xf>
    <xf numFmtId="0" fontId="20" fillId="0" borderId="72" xfId="0" applyFont="1" applyBorder="1" applyAlignment="1" applyProtection="1">
      <alignment horizontal="left" vertical="center"/>
      <protection locked="0"/>
    </xf>
    <xf numFmtId="0" fontId="20" fillId="0" borderId="73" xfId="0" applyFont="1" applyBorder="1" applyAlignment="1" applyProtection="1">
      <alignment horizontal="left" vertical="center"/>
      <protection locked="0"/>
    </xf>
    <xf numFmtId="0" fontId="15" fillId="5" borderId="0" xfId="0" applyFont="1" applyFill="1" applyBorder="1" applyAlignment="1">
      <alignment horizontal="center" vertical="center"/>
    </xf>
    <xf numFmtId="0" fontId="6" fillId="5" borderId="37" xfId="0" applyFont="1" applyFill="1" applyBorder="1" applyAlignment="1" applyProtection="1">
      <alignment horizontal="left"/>
      <protection locked="0"/>
    </xf>
    <xf numFmtId="0" fontId="6" fillId="2" borderId="23" xfId="0" applyFont="1" applyFill="1" applyBorder="1" applyAlignment="1" applyProtection="1">
      <alignment horizontal="left" vertical="center"/>
      <protection hidden="1"/>
    </xf>
    <xf numFmtId="0" fontId="6" fillId="2" borderId="24" xfId="0" applyFont="1" applyFill="1" applyBorder="1" applyAlignment="1" applyProtection="1">
      <alignment horizontal="left" vertical="center"/>
      <protection hidden="1"/>
    </xf>
    <xf numFmtId="0" fontId="6" fillId="2" borderId="26" xfId="0" applyFont="1" applyFill="1" applyBorder="1" applyAlignment="1" applyProtection="1">
      <alignment horizontal="left" vertical="center"/>
      <protection hidden="1"/>
    </xf>
    <xf numFmtId="0" fontId="6" fillId="2" borderId="16" xfId="0" applyFont="1" applyFill="1" applyBorder="1" applyAlignment="1" applyProtection="1">
      <alignment horizontal="left" vertical="center"/>
      <protection hidden="1"/>
    </xf>
    <xf numFmtId="0" fontId="6" fillId="2" borderId="52" xfId="0" applyFont="1" applyFill="1" applyBorder="1" applyAlignment="1" applyProtection="1">
      <alignment horizontal="left" vertical="center"/>
      <protection hidden="1"/>
    </xf>
    <xf numFmtId="0" fontId="6" fillId="2" borderId="17" xfId="0" applyFont="1" applyFill="1" applyBorder="1" applyAlignment="1" applyProtection="1">
      <alignment horizontal="left" vertical="center"/>
      <protection hidden="1"/>
    </xf>
    <xf numFmtId="0" fontId="6" fillId="5" borderId="0"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7" fillId="5" borderId="0" xfId="0" applyFont="1" applyFill="1" applyBorder="1" applyAlignment="1" applyProtection="1">
      <alignment horizontal="center"/>
    </xf>
    <xf numFmtId="0" fontId="7" fillId="5" borderId="6" xfId="0" applyFont="1" applyFill="1" applyBorder="1" applyAlignment="1" applyProtection="1">
      <alignment horizontal="center"/>
    </xf>
    <xf numFmtId="14" fontId="29" fillId="5" borderId="39" xfId="0" applyNumberFormat="1" applyFont="1" applyFill="1" applyBorder="1" applyAlignment="1" applyProtection="1">
      <alignment horizontal="center"/>
      <protection locked="0"/>
    </xf>
    <xf numFmtId="0" fontId="18" fillId="0" borderId="72" xfId="0" applyFont="1" applyFill="1" applyBorder="1" applyAlignment="1" applyProtection="1">
      <alignment horizontal="center" vertical="center"/>
      <protection locked="0"/>
    </xf>
    <xf numFmtId="0" fontId="18" fillId="0" borderId="73" xfId="0" applyFont="1" applyFill="1" applyBorder="1" applyAlignment="1" applyProtection="1">
      <alignment horizontal="center" vertical="center"/>
      <protection locked="0"/>
    </xf>
    <xf numFmtId="0" fontId="18" fillId="0" borderId="75" xfId="0" applyFont="1" applyFill="1" applyBorder="1" applyAlignment="1" applyProtection="1">
      <alignment horizontal="center" vertical="center"/>
      <protection locked="0"/>
    </xf>
    <xf numFmtId="0" fontId="18" fillId="0" borderId="76" xfId="0" applyFont="1" applyFill="1" applyBorder="1" applyAlignment="1" applyProtection="1">
      <alignment horizontal="center" vertical="center"/>
      <protection locked="0"/>
    </xf>
    <xf numFmtId="0" fontId="18" fillId="0" borderId="78" xfId="0" applyFont="1" applyFill="1" applyBorder="1" applyAlignment="1" applyProtection="1">
      <alignment horizontal="center" vertical="center"/>
      <protection locked="0"/>
    </xf>
    <xf numFmtId="0" fontId="18" fillId="0" borderId="79" xfId="0" applyFont="1" applyFill="1" applyBorder="1" applyAlignment="1" applyProtection="1">
      <alignment horizontal="center" vertical="center"/>
      <protection locked="0"/>
    </xf>
    <xf numFmtId="14" fontId="18" fillId="0" borderId="80" xfId="0" applyNumberFormat="1" applyFont="1" applyFill="1" applyBorder="1" applyAlignment="1" applyProtection="1">
      <alignment horizontal="center" vertical="center"/>
      <protection locked="0"/>
    </xf>
    <xf numFmtId="14" fontId="18" fillId="0" borderId="38" xfId="0" applyNumberFormat="1" applyFont="1" applyFill="1" applyBorder="1" applyAlignment="1" applyProtection="1">
      <alignment horizontal="center" vertical="center"/>
      <protection locked="0"/>
    </xf>
    <xf numFmtId="14" fontId="18" fillId="0" borderId="25" xfId="0" applyNumberFormat="1" applyFont="1" applyFill="1" applyBorder="1" applyAlignment="1" applyProtection="1">
      <alignment horizontal="center" vertical="center"/>
      <protection locked="0"/>
    </xf>
    <xf numFmtId="0" fontId="7" fillId="2" borderId="15" xfId="0" applyFont="1" applyFill="1" applyBorder="1" applyAlignment="1" applyProtection="1">
      <alignment horizontal="center"/>
    </xf>
    <xf numFmtId="0" fontId="7" fillId="2" borderId="4" xfId="0" applyFont="1" applyFill="1" applyBorder="1" applyAlignment="1" applyProtection="1">
      <alignment horizontal="center"/>
    </xf>
    <xf numFmtId="0" fontId="7" fillId="2" borderId="9" xfId="0" applyFont="1" applyFill="1" applyBorder="1" applyAlignment="1" applyProtection="1">
      <alignment horizontal="center"/>
    </xf>
    <xf numFmtId="0" fontId="26" fillId="4" borderId="27" xfId="0" applyFont="1" applyFill="1" applyBorder="1" applyAlignment="1" applyProtection="1">
      <alignment horizontal="left" vertical="top" wrapText="1"/>
    </xf>
    <xf numFmtId="0" fontId="26" fillId="4" borderId="38" xfId="0" applyFont="1" applyFill="1" applyBorder="1" applyAlignment="1" applyProtection="1">
      <alignment horizontal="left" vertical="top" wrapText="1"/>
    </xf>
    <xf numFmtId="0" fontId="26" fillId="4" borderId="38" xfId="0" applyFont="1" applyFill="1" applyBorder="1" applyAlignment="1" applyProtection="1">
      <alignment horizontal="right" vertical="top" wrapText="1"/>
    </xf>
    <xf numFmtId="0" fontId="26" fillId="4" borderId="25" xfId="0" applyFont="1" applyFill="1" applyBorder="1" applyAlignment="1" applyProtection="1">
      <alignment horizontal="right" vertical="top" wrapText="1"/>
    </xf>
    <xf numFmtId="0" fontId="7" fillId="2" borderId="19" xfId="0" applyFont="1" applyFill="1" applyBorder="1" applyAlignment="1" applyProtection="1">
      <alignment horizontal="center" vertical="center" textRotation="90"/>
      <protection hidden="1"/>
    </xf>
    <xf numFmtId="0" fontId="7" fillId="2" borderId="11" xfId="0" applyFont="1" applyFill="1" applyBorder="1" applyAlignment="1" applyProtection="1">
      <alignment horizontal="center" vertical="center" textRotation="90"/>
      <protection hidden="1"/>
    </xf>
    <xf numFmtId="0" fontId="7" fillId="2" borderId="32" xfId="0" applyFont="1" applyFill="1" applyBorder="1" applyAlignment="1" applyProtection="1">
      <alignment horizontal="center" vertical="center"/>
      <protection hidden="1"/>
    </xf>
    <xf numFmtId="0" fontId="7" fillId="2" borderId="31" xfId="0" applyFont="1" applyFill="1" applyBorder="1" applyAlignment="1" applyProtection="1">
      <alignment horizontal="center" vertical="center"/>
      <protection hidden="1"/>
    </xf>
    <xf numFmtId="0" fontId="6" fillId="5" borderId="34" xfId="0" applyFont="1" applyFill="1" applyBorder="1" applyAlignment="1" applyProtection="1">
      <alignment horizontal="left" vertical="top" wrapText="1"/>
    </xf>
    <xf numFmtId="0" fontId="6" fillId="5" borderId="0" xfId="0" applyFont="1" applyFill="1" applyBorder="1" applyAlignment="1" applyProtection="1">
      <alignment horizontal="left" vertical="top" wrapText="1"/>
    </xf>
    <xf numFmtId="49" fontId="19" fillId="0" borderId="75" xfId="0" applyNumberFormat="1" applyFont="1" applyFill="1" applyBorder="1" applyAlignment="1" applyProtection="1">
      <alignment horizontal="left" vertical="center"/>
      <protection locked="0"/>
    </xf>
    <xf numFmtId="49" fontId="19" fillId="0" borderId="76" xfId="0" applyNumberFormat="1" applyFont="1" applyFill="1" applyBorder="1" applyAlignment="1" applyProtection="1">
      <alignment horizontal="left" vertical="center"/>
      <protection locked="0"/>
    </xf>
    <xf numFmtId="0" fontId="19" fillId="0" borderId="75" xfId="0" applyFont="1" applyFill="1" applyBorder="1" applyAlignment="1" applyProtection="1">
      <alignment horizontal="left" vertical="center"/>
      <protection locked="0"/>
    </xf>
    <xf numFmtId="0" fontId="19" fillId="0" borderId="76" xfId="0" applyFont="1" applyFill="1" applyBorder="1" applyAlignment="1" applyProtection="1">
      <alignment horizontal="left" vertical="center"/>
      <protection locked="0"/>
    </xf>
    <xf numFmtId="0" fontId="19" fillId="5" borderId="0" xfId="0" applyFont="1" applyFill="1" applyBorder="1" applyAlignment="1" applyProtection="1">
      <alignment horizontal="left" vertical="center"/>
      <protection locked="0"/>
    </xf>
    <xf numFmtId="0" fontId="6" fillId="5" borderId="0" xfId="0" applyFont="1" applyFill="1" applyBorder="1" applyAlignment="1" applyProtection="1"/>
    <xf numFmtId="0" fontId="18" fillId="0" borderId="0" xfId="0" applyFont="1" applyFill="1" applyAlignment="1" applyProtection="1">
      <alignment horizontal="center" textRotation="90" wrapText="1"/>
      <protection hidden="1"/>
    </xf>
    <xf numFmtId="0" fontId="18" fillId="0" borderId="0" xfId="0" applyFont="1" applyFill="1" applyAlignment="1" applyProtection="1">
      <alignment horizontal="center" textRotation="90"/>
      <protection hidden="1"/>
    </xf>
    <xf numFmtId="0" fontId="14" fillId="2" borderId="47" xfId="0" applyFont="1" applyFill="1" applyBorder="1" applyAlignment="1" applyProtection="1">
      <alignment horizontal="center" vertical="center"/>
      <protection hidden="1"/>
    </xf>
    <xf numFmtId="0" fontId="14" fillId="2" borderId="48" xfId="0" applyFont="1" applyFill="1" applyBorder="1" applyAlignment="1" applyProtection="1">
      <alignment horizontal="center" vertical="center"/>
      <protection hidden="1"/>
    </xf>
    <xf numFmtId="0" fontId="17" fillId="2" borderId="49" xfId="0" applyFont="1" applyFill="1" applyBorder="1" applyAlignment="1" applyProtection="1">
      <alignment horizontal="center" vertical="center" wrapText="1"/>
      <protection hidden="1"/>
    </xf>
    <xf numFmtId="0" fontId="17" fillId="2" borderId="50" xfId="0" applyFont="1" applyFill="1" applyBorder="1" applyAlignment="1" applyProtection="1">
      <alignment horizontal="center" vertical="center" wrapText="1"/>
      <protection hidden="1"/>
    </xf>
    <xf numFmtId="0" fontId="13" fillId="2" borderId="20" xfId="0" applyFont="1" applyFill="1" applyBorder="1" applyAlignment="1" applyProtection="1">
      <alignment horizontal="center" vertical="center" wrapText="1"/>
      <protection hidden="1"/>
    </xf>
    <xf numFmtId="0" fontId="13" fillId="2" borderId="21" xfId="0" applyFont="1" applyFill="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protection hidden="1"/>
    </xf>
    <xf numFmtId="0" fontId="18" fillId="0" borderId="0" xfId="0" applyFont="1" applyFill="1" applyAlignment="1" applyProtection="1">
      <alignment horizontal="center"/>
      <protection hidden="1"/>
    </xf>
    <xf numFmtId="0" fontId="14" fillId="2" borderId="19"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7" fillId="2" borderId="47" xfId="0" applyFont="1" applyFill="1" applyBorder="1" applyAlignment="1" applyProtection="1">
      <alignment horizontal="center" vertical="center"/>
      <protection hidden="1"/>
    </xf>
    <xf numFmtId="0" fontId="7" fillId="2" borderId="39" xfId="0" applyFont="1" applyFill="1" applyBorder="1" applyAlignment="1" applyProtection="1">
      <alignment horizontal="center" vertical="center"/>
      <protection hidden="1"/>
    </xf>
    <xf numFmtId="0" fontId="7" fillId="2" borderId="33" xfId="0" applyFont="1" applyFill="1" applyBorder="1" applyAlignment="1" applyProtection="1">
      <alignment horizontal="center" vertical="center"/>
      <protection hidden="1"/>
    </xf>
    <xf numFmtId="0" fontId="6" fillId="2" borderId="51" xfId="0" applyFont="1" applyFill="1" applyBorder="1" applyAlignment="1" applyProtection="1">
      <alignment horizontal="center" vertical="center"/>
      <protection hidden="1"/>
    </xf>
    <xf numFmtId="0" fontId="6" fillId="2" borderId="37" xfId="0" applyFont="1" applyFill="1" applyBorder="1" applyAlignment="1" applyProtection="1">
      <alignment horizontal="center" vertical="center"/>
      <protection hidden="1"/>
    </xf>
    <xf numFmtId="0" fontId="6" fillId="2" borderId="40" xfId="0" applyFont="1" applyFill="1" applyBorder="1" applyAlignment="1" applyProtection="1">
      <alignment horizontal="center" vertical="center"/>
      <protection hidden="1"/>
    </xf>
    <xf numFmtId="0" fontId="13" fillId="2" borderId="47" xfId="0" applyFont="1" applyFill="1" applyBorder="1" applyAlignment="1" applyProtection="1">
      <alignment horizontal="center" vertical="center"/>
      <protection hidden="1"/>
    </xf>
    <xf numFmtId="0" fontId="13" fillId="2" borderId="39" xfId="0" applyFont="1" applyFill="1" applyBorder="1" applyAlignment="1" applyProtection="1">
      <alignment horizontal="center" vertical="center"/>
      <protection hidden="1"/>
    </xf>
    <xf numFmtId="0" fontId="13" fillId="2" borderId="48" xfId="0" applyFont="1" applyFill="1" applyBorder="1" applyAlignment="1" applyProtection="1">
      <alignment horizontal="center" vertical="center"/>
      <protection hidden="1"/>
    </xf>
    <xf numFmtId="0" fontId="24" fillId="2" borderId="49"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vertical="center"/>
      <protection hidden="1"/>
    </xf>
    <xf numFmtId="0" fontId="24" fillId="2" borderId="50" xfId="0" applyFont="1" applyFill="1" applyBorder="1" applyAlignment="1" applyProtection="1">
      <alignment horizontal="center" vertical="center"/>
      <protection hidden="1"/>
    </xf>
    <xf numFmtId="0" fontId="18" fillId="0" borderId="32" xfId="0" applyFont="1" applyBorder="1" applyAlignment="1" applyProtection="1">
      <alignment horizontal="left" vertical="top"/>
      <protection locked="0"/>
    </xf>
    <xf numFmtId="0" fontId="18" fillId="0" borderId="39" xfId="0" applyFont="1" applyBorder="1" applyAlignment="1" applyProtection="1">
      <alignment horizontal="left" vertical="top"/>
      <protection locked="0"/>
    </xf>
    <xf numFmtId="0" fontId="18" fillId="0" borderId="0" xfId="0" applyFont="1" applyBorder="1" applyAlignment="1" applyProtection="1">
      <alignment horizontal="left" vertical="top"/>
      <protection locked="0"/>
    </xf>
    <xf numFmtId="0" fontId="18" fillId="0" borderId="6" xfId="0" applyFont="1" applyBorder="1" applyAlignment="1" applyProtection="1">
      <alignment horizontal="left" vertical="top"/>
      <protection locked="0"/>
    </xf>
    <xf numFmtId="0" fontId="18" fillId="0" borderId="34" xfId="0" applyFont="1" applyBorder="1" applyAlignment="1" applyProtection="1">
      <alignment horizontal="left" vertical="top"/>
      <protection locked="0"/>
    </xf>
    <xf numFmtId="0" fontId="18" fillId="0" borderId="31" xfId="0" applyFont="1" applyBorder="1" applyAlignment="1" applyProtection="1">
      <alignment horizontal="left" vertical="top"/>
      <protection locked="0"/>
    </xf>
    <xf numFmtId="0" fontId="18" fillId="0" borderId="37" xfId="0" applyFont="1" applyBorder="1" applyAlignment="1" applyProtection="1">
      <alignment horizontal="left" vertical="top"/>
      <protection locked="0"/>
    </xf>
    <xf numFmtId="0" fontId="18" fillId="0" borderId="40" xfId="0" applyFont="1" applyBorder="1" applyAlignment="1" applyProtection="1">
      <alignment horizontal="left" vertical="top"/>
      <protection locked="0"/>
    </xf>
    <xf numFmtId="0" fontId="18" fillId="0" borderId="34" xfId="0" applyFont="1" applyFill="1" applyBorder="1" applyAlignment="1" applyProtection="1">
      <alignment horizontal="center" textRotation="90" wrapText="1"/>
      <protection hidden="1"/>
    </xf>
    <xf numFmtId="0" fontId="13" fillId="2" borderId="44" xfId="0" applyFont="1" applyFill="1" applyBorder="1" applyAlignment="1" applyProtection="1">
      <alignment horizontal="center" vertical="center"/>
      <protection hidden="1"/>
    </xf>
    <xf numFmtId="0" fontId="13" fillId="2" borderId="36"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6" fillId="2" borderId="46" xfId="0" applyFont="1" applyFill="1" applyBorder="1" applyAlignment="1" applyProtection="1">
      <alignment horizontal="center" vertical="center"/>
      <protection hidden="1"/>
    </xf>
    <xf numFmtId="0" fontId="6" fillId="2" borderId="41" xfId="0" applyFont="1" applyFill="1" applyBorder="1" applyAlignment="1" applyProtection="1">
      <alignment horizontal="center" vertical="center"/>
      <protection hidden="1"/>
    </xf>
    <xf numFmtId="0" fontId="6" fillId="2" borderId="56" xfId="0" applyFont="1" applyFill="1" applyBorder="1" applyAlignment="1" applyProtection="1">
      <alignment horizontal="center" vertical="center"/>
      <protection hidden="1"/>
    </xf>
    <xf numFmtId="0" fontId="6" fillId="2" borderId="57" xfId="0" applyFont="1" applyFill="1" applyBorder="1" applyAlignment="1" applyProtection="1">
      <alignment horizontal="center" vertical="center"/>
      <protection hidden="1"/>
    </xf>
    <xf numFmtId="0" fontId="6" fillId="2" borderId="58" xfId="0" applyFont="1" applyFill="1" applyBorder="1" applyAlignment="1" applyProtection="1">
      <alignment horizontal="center" vertical="center"/>
      <protection hidden="1"/>
    </xf>
    <xf numFmtId="0" fontId="6" fillId="2" borderId="14" xfId="0" applyFont="1" applyFill="1" applyBorder="1" applyAlignment="1" applyProtection="1">
      <alignment horizontal="center" vertical="center"/>
    </xf>
    <xf numFmtId="0" fontId="21" fillId="0" borderId="0" xfId="0" applyFont="1" applyAlignment="1">
      <alignment horizontal="left" vertical="top" wrapText="1"/>
    </xf>
    <xf numFmtId="0" fontId="22" fillId="0" borderId="0" xfId="0" applyFont="1" applyAlignment="1">
      <alignment horizontal="left"/>
    </xf>
    <xf numFmtId="0" fontId="21" fillId="0" borderId="0" xfId="0" applyFont="1" applyAlignment="1">
      <alignment horizontal="left" vertical="top"/>
    </xf>
    <xf numFmtId="0" fontId="6" fillId="0" borderId="0" xfId="0" applyFont="1" applyProtection="1"/>
    <xf numFmtId="0" fontId="6" fillId="0" borderId="0" xfId="0" applyNumberFormat="1" applyFont="1" applyProtection="1"/>
    <xf numFmtId="0" fontId="18" fillId="0" borderId="0" xfId="0" applyFont="1" applyFill="1" applyAlignment="1" applyProtection="1">
      <alignment horizontal="right"/>
      <protection hidden="1"/>
    </xf>
    <xf numFmtId="0" fontId="18" fillId="0" borderId="0" xfId="0" applyFont="1" applyFill="1" applyAlignment="1" applyProtection="1">
      <alignment horizontal="left"/>
      <protection hidden="1"/>
    </xf>
    <xf numFmtId="0" fontId="18" fillId="0" borderId="0" xfId="0" applyFont="1" applyFill="1" applyProtection="1">
      <protection hidden="1"/>
    </xf>
    <xf numFmtId="0" fontId="27" fillId="3" borderId="39" xfId="0" applyFont="1" applyFill="1" applyBorder="1" applyAlignment="1" applyProtection="1">
      <alignment horizontal="center"/>
      <protection locked="0" hidden="1"/>
    </xf>
    <xf numFmtId="0" fontId="6" fillId="2" borderId="19" xfId="0" applyFont="1" applyFill="1" applyBorder="1" applyAlignment="1" applyProtection="1">
      <alignment horizontal="center"/>
    </xf>
    <xf numFmtId="0" fontId="19" fillId="0" borderId="5" xfId="0" applyFont="1" applyBorder="1" applyAlignment="1" applyProtection="1">
      <alignment horizontal="center" vertical="center" wrapText="1"/>
      <protection locked="0"/>
    </xf>
    <xf numFmtId="166" fontId="19" fillId="0" borderId="5" xfId="0" applyNumberFormat="1" applyFont="1" applyBorder="1" applyAlignment="1" applyProtection="1">
      <alignment horizontal="center" vertical="center"/>
      <protection locked="0"/>
    </xf>
    <xf numFmtId="0" fontId="5" fillId="2" borderId="22" xfId="0" applyFont="1" applyFill="1" applyBorder="1" applyAlignment="1" applyProtection="1">
      <alignment horizontal="center"/>
    </xf>
    <xf numFmtId="0" fontId="19" fillId="0" borderId="54" xfId="0" applyFont="1" applyFill="1" applyBorder="1" applyAlignment="1" applyProtection="1">
      <alignment horizontal="center"/>
      <protection locked="0"/>
    </xf>
    <xf numFmtId="0" fontId="4" fillId="2" borderId="63" xfId="0" applyFont="1" applyFill="1" applyBorder="1" applyAlignment="1" applyProtection="1">
      <alignment horizontal="center"/>
      <protection locked="0"/>
    </xf>
    <xf numFmtId="0" fontId="5" fillId="2" borderId="64" xfId="0" applyFont="1" applyFill="1" applyBorder="1" applyProtection="1">
      <protection locked="0"/>
    </xf>
    <xf numFmtId="0" fontId="30" fillId="0" borderId="0" xfId="0" applyFont="1" applyFill="1" applyProtection="1">
      <protection hidden="1"/>
    </xf>
    <xf numFmtId="0" fontId="30" fillId="0" borderId="0" xfId="0" applyFont="1" applyFill="1" applyAlignment="1" applyProtection="1">
      <alignment horizontal="left"/>
      <protection hidden="1"/>
    </xf>
    <xf numFmtId="0" fontId="9" fillId="0" borderId="61" xfId="0" applyFont="1" applyBorder="1" applyProtection="1">
      <protection locked="0"/>
    </xf>
    <xf numFmtId="164" fontId="9" fillId="0" borderId="62" xfId="0" applyNumberFormat="1" applyFont="1" applyBorder="1" applyProtection="1">
      <protection locked="0"/>
    </xf>
    <xf numFmtId="0" fontId="19" fillId="0" borderId="76" xfId="0" applyFont="1" applyFill="1" applyBorder="1" applyAlignment="1" applyProtection="1">
      <alignment horizontal="center"/>
      <protection locked="0"/>
    </xf>
    <xf numFmtId="0" fontId="6" fillId="2" borderId="63" xfId="0" applyFont="1" applyFill="1" applyBorder="1" applyAlignment="1" applyProtection="1">
      <alignment horizontal="center" vertical="center"/>
      <protection hidden="1"/>
    </xf>
    <xf numFmtId="0" fontId="6" fillId="2" borderId="64" xfId="0" applyFont="1" applyFill="1" applyBorder="1" applyAlignment="1" applyProtection="1">
      <alignment horizontal="center" vertical="center"/>
      <protection hidden="1"/>
    </xf>
    <xf numFmtId="166" fontId="19" fillId="0" borderId="0" xfId="0" applyNumberFormat="1" applyFont="1" applyFill="1" applyBorder="1" applyAlignment="1" applyProtection="1">
      <alignment horizontal="center"/>
      <protection hidden="1"/>
    </xf>
    <xf numFmtId="0" fontId="7" fillId="2" borderId="38" xfId="0" applyFont="1" applyFill="1" applyBorder="1" applyAlignment="1" applyProtection="1">
      <alignment horizontal="center" vertical="center"/>
    </xf>
    <xf numFmtId="0" fontId="6" fillId="2" borderId="87" xfId="0" applyFont="1" applyFill="1" applyBorder="1" applyAlignment="1" applyProtection="1">
      <alignment horizontal="center"/>
    </xf>
    <xf numFmtId="0" fontId="6" fillId="2" borderId="84" xfId="0" applyFont="1" applyFill="1" applyBorder="1" applyAlignment="1" applyProtection="1">
      <alignment horizontal="center"/>
    </xf>
    <xf numFmtId="0" fontId="6" fillId="2" borderId="88" xfId="0" applyFont="1" applyFill="1" applyBorder="1" applyAlignment="1" applyProtection="1">
      <alignment horizontal="center"/>
    </xf>
    <xf numFmtId="0" fontId="6" fillId="2" borderId="85" xfId="0" applyFont="1" applyFill="1" applyBorder="1" applyAlignment="1" applyProtection="1">
      <alignment horizontal="center"/>
    </xf>
    <xf numFmtId="0" fontId="6" fillId="2" borderId="89" xfId="0" applyFont="1" applyFill="1" applyBorder="1" applyAlignment="1" applyProtection="1">
      <alignment horizontal="center"/>
    </xf>
    <xf numFmtId="0" fontId="6" fillId="2" borderId="86" xfId="0" applyFont="1" applyFill="1" applyBorder="1" applyAlignment="1" applyProtection="1">
      <alignment horizontal="center"/>
    </xf>
    <xf numFmtId="0" fontId="6" fillId="2" borderId="27" xfId="0" applyFont="1" applyFill="1" applyBorder="1" applyAlignment="1" applyProtection="1">
      <alignment horizontal="center"/>
    </xf>
    <xf numFmtId="0" fontId="6" fillId="2" borderId="90" xfId="0" applyFont="1" applyFill="1" applyBorder="1" applyAlignment="1" applyProtection="1">
      <alignment horizontal="center"/>
    </xf>
    <xf numFmtId="0" fontId="29" fillId="5" borderId="38" xfId="0" applyFont="1" applyFill="1" applyBorder="1" applyAlignment="1" applyProtection="1">
      <alignment horizontal="center"/>
      <protection locked="0"/>
    </xf>
    <xf numFmtId="0" fontId="6" fillId="2" borderId="23" xfId="0" applyFont="1" applyFill="1" applyBorder="1" applyAlignment="1" applyProtection="1">
      <alignment horizontal="center"/>
      <protection hidden="1"/>
    </xf>
    <xf numFmtId="0" fontId="6" fillId="2" borderId="26" xfId="0" applyFont="1" applyFill="1" applyBorder="1" applyAlignment="1" applyProtection="1">
      <alignment horizontal="center"/>
      <protection hidden="1"/>
    </xf>
    <xf numFmtId="0" fontId="6" fillId="2" borderId="16" xfId="0" applyFont="1" applyFill="1" applyBorder="1" applyAlignment="1" applyProtection="1">
      <alignment horizontal="center"/>
      <protection hidden="1"/>
    </xf>
    <xf numFmtId="0" fontId="6" fillId="2" borderId="17" xfId="0" applyFont="1" applyFill="1" applyBorder="1" applyAlignment="1" applyProtection="1">
      <alignment horizontal="center"/>
      <protection hidden="1"/>
    </xf>
    <xf numFmtId="0" fontId="16" fillId="2" borderId="32" xfId="0" applyFont="1" applyFill="1" applyBorder="1" applyAlignment="1" applyProtection="1">
      <alignment horizontal="center"/>
    </xf>
    <xf numFmtId="0" fontId="16" fillId="2" borderId="39" xfId="0" applyFont="1" applyFill="1" applyBorder="1" applyAlignment="1" applyProtection="1">
      <alignment horizontal="center"/>
    </xf>
    <xf numFmtId="0" fontId="16" fillId="2" borderId="33" xfId="0" applyFont="1" applyFill="1" applyBorder="1" applyAlignment="1" applyProtection="1">
      <alignment horizontal="center"/>
    </xf>
    <xf numFmtId="0" fontId="9" fillId="2" borderId="34" xfId="0" applyFont="1" applyFill="1" applyBorder="1" applyAlignment="1" applyProtection="1">
      <alignment horizontal="center"/>
    </xf>
    <xf numFmtId="0" fontId="9" fillId="2" borderId="0" xfId="0" applyFont="1" applyFill="1" applyBorder="1" applyAlignment="1" applyProtection="1">
      <alignment horizontal="center"/>
    </xf>
    <xf numFmtId="0" fontId="9" fillId="2" borderId="6" xfId="0" applyFont="1" applyFill="1" applyBorder="1" applyAlignment="1" applyProtection="1">
      <alignment horizontal="center"/>
    </xf>
    <xf numFmtId="0" fontId="9" fillId="2" borderId="31" xfId="0" applyFont="1" applyFill="1" applyBorder="1" applyAlignment="1" applyProtection="1">
      <alignment horizontal="center"/>
    </xf>
    <xf numFmtId="0" fontId="9" fillId="2" borderId="37" xfId="0" applyFont="1" applyFill="1" applyBorder="1" applyAlignment="1" applyProtection="1">
      <alignment horizontal="center"/>
    </xf>
    <xf numFmtId="0" fontId="9" fillId="2" borderId="40" xfId="0" applyFont="1" applyFill="1" applyBorder="1" applyAlignment="1" applyProtection="1">
      <alignment horizontal="center"/>
    </xf>
    <xf numFmtId="0" fontId="6" fillId="2" borderId="91" xfId="0" applyFont="1" applyFill="1" applyBorder="1" applyAlignment="1" applyProtection="1">
      <alignment horizontal="center" vertical="center"/>
      <protection hidden="1"/>
    </xf>
    <xf numFmtId="0" fontId="6" fillId="2" borderId="92" xfId="0" applyFont="1" applyFill="1" applyBorder="1" applyAlignment="1" applyProtection="1">
      <alignment horizontal="center" vertical="center"/>
      <protection hidden="1"/>
    </xf>
    <xf numFmtId="0" fontId="19" fillId="0" borderId="82"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6" fillId="0" borderId="0" xfId="0" applyFont="1" applyAlignment="1" applyProtection="1">
      <alignment horizontal="center" vertical="top"/>
      <protection locked="0"/>
    </xf>
    <xf numFmtId="168" fontId="6" fillId="0" borderId="0" xfId="2" applyNumberFormat="1" applyFont="1" applyAlignment="1" applyProtection="1">
      <alignment horizontal="center" vertical="top"/>
      <protection locked="0"/>
    </xf>
    <xf numFmtId="166" fontId="18" fillId="0" borderId="0" xfId="4" applyNumberFormat="1" applyFont="1" applyFill="1" applyAlignment="1" applyProtection="1">
      <alignment horizontal="right"/>
      <protection hidden="1"/>
    </xf>
    <xf numFmtId="166" fontId="19" fillId="0" borderId="60" xfId="4" applyNumberFormat="1" applyFont="1" applyBorder="1" applyAlignment="1" applyProtection="1">
      <alignment horizontal="center" vertical="center"/>
      <protection locked="0"/>
    </xf>
  </cellXfs>
  <cellStyles count="5">
    <cellStyle name="Prozent" xfId="1" builtinId="5"/>
    <cellStyle name="Standard" xfId="0" builtinId="0"/>
    <cellStyle name="Standard 2" xfId="4"/>
    <cellStyle name="Standard_Tabelle3" xfId="3"/>
    <cellStyle name="Währung" xfId="2" builtinId="4"/>
  </cellStyles>
  <dxfs count="2792">
    <dxf>
      <font>
        <color rgb="FFFF0000"/>
      </font>
    </dxf>
    <dxf>
      <font>
        <color rgb="FFFF0000"/>
      </font>
    </dxf>
    <dxf>
      <font>
        <color rgb="FFFF0000"/>
      </font>
    </dxf>
    <dxf>
      <font>
        <color rgb="FFFF0000"/>
      </font>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ill>
        <patternFill>
          <bgColor rgb="FFFFC000"/>
        </patternFill>
      </fill>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dxf>
    <dxf>
      <font>
        <color theme="0"/>
      </font>
      <fill>
        <patternFill>
          <bgColor rgb="FF00B050"/>
        </patternFill>
      </fill>
    </dxf>
    <dxf>
      <fill>
        <patternFill>
          <bgColor rgb="FFFFC000"/>
        </patternFill>
      </fill>
    </dxf>
    <dxf>
      <font>
        <color rgb="FFFF0000"/>
      </font>
    </dxf>
    <dxf>
      <font>
        <color rgb="FFFF0000"/>
      </font>
    </dxf>
    <dxf>
      <font>
        <color rgb="FF008000"/>
      </font>
    </dxf>
    <dxf>
      <font>
        <color theme="0"/>
      </font>
      <fill>
        <patternFill>
          <bgColor rgb="FF00B050"/>
        </patternFill>
      </fill>
    </dxf>
    <dxf>
      <fill>
        <patternFill>
          <bgColor rgb="FFFFC000"/>
        </patternFill>
      </fill>
    </dxf>
    <dxf>
      <font>
        <b/>
        <i val="0"/>
        <color theme="0"/>
      </font>
      <fill>
        <patternFill>
          <bgColor rgb="FFFF0000"/>
        </patternFill>
      </fill>
    </dxf>
    <dxf>
      <font>
        <color rgb="FFFF0000"/>
      </font>
    </dxf>
    <dxf>
      <font>
        <b/>
        <i val="0"/>
        <color theme="0"/>
      </font>
      <fill>
        <patternFill>
          <bgColor rgb="FFFF0000"/>
        </patternFill>
      </fill>
      <border>
        <left style="thin">
          <color auto="1"/>
        </left>
        <right style="thin">
          <color auto="1"/>
        </right>
        <top style="thin">
          <color auto="1"/>
        </top>
        <bottom style="thin">
          <color auto="1"/>
        </bottom>
      </border>
    </dxf>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color theme="0" tint="-0.24994659260841701"/>
      </font>
    </dxf>
    <dxf>
      <font>
        <color rgb="FFFF0000"/>
      </font>
    </dxf>
    <dxf>
      <font>
        <color rgb="FFFF0000"/>
      </font>
    </dxf>
  </dxfs>
  <tableStyles count="0" defaultTableStyle="TableStyleMedium9" defaultPivotStyle="PivotStyleLight16"/>
  <colors>
    <mruColors>
      <color rgb="FF336600"/>
      <color rgb="FF008000"/>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865189</xdr:colOff>
      <xdr:row>3</xdr:row>
      <xdr:rowOff>345282</xdr:rowOff>
    </xdr:from>
    <xdr:to>
      <xdr:col>1</xdr:col>
      <xdr:colOff>3627438</xdr:colOff>
      <xdr:row>3</xdr:row>
      <xdr:rowOff>500210</xdr:rowOff>
    </xdr:to>
    <xdr:pic>
      <xdr:nvPicPr>
        <xdr:cNvPr id="4" name="Grafik 3">
          <a:extLst>
            <a:ext uri="{FF2B5EF4-FFF2-40B4-BE49-F238E27FC236}">
              <a16:creationId xmlns=""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t="18090" r="4014" b="25494"/>
        <a:stretch/>
      </xdr:blipFill>
      <xdr:spPr>
        <a:xfrm>
          <a:off x="4052095" y="1127126"/>
          <a:ext cx="2762249" cy="154928"/>
        </a:xfrm>
        <a:prstGeom prst="rect">
          <a:avLst/>
        </a:prstGeom>
      </xdr:spPr>
    </xdr:pic>
    <xdr:clientData/>
  </xdr:twoCellAnchor>
  <xdr:twoCellAnchor>
    <xdr:from>
      <xdr:col>1</xdr:col>
      <xdr:colOff>3494847</xdr:colOff>
      <xdr:row>3</xdr:row>
      <xdr:rowOff>190499</xdr:rowOff>
    </xdr:from>
    <xdr:to>
      <xdr:col>1</xdr:col>
      <xdr:colOff>3654220</xdr:colOff>
      <xdr:row>3</xdr:row>
      <xdr:rowOff>396210</xdr:rowOff>
    </xdr:to>
    <xdr:sp macro="" textlink="">
      <xdr:nvSpPr>
        <xdr:cNvPr id="5" name="Pfeil nach links 4">
          <a:extLst>
            <a:ext uri="{FF2B5EF4-FFF2-40B4-BE49-F238E27FC236}">
              <a16:creationId xmlns="" xmlns:a16="http://schemas.microsoft.com/office/drawing/2014/main" id="{00000000-0008-0000-0100-000005000000}"/>
            </a:ext>
          </a:extLst>
        </xdr:cNvPr>
        <xdr:cNvSpPr/>
      </xdr:nvSpPr>
      <xdr:spPr>
        <a:xfrm rot="5400000" flipH="1">
          <a:off x="6658584" y="995512"/>
          <a:ext cx="205711" cy="159373"/>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2512219</xdr:colOff>
      <xdr:row>5</xdr:row>
      <xdr:rowOff>2252266</xdr:rowOff>
    </xdr:from>
    <xdr:to>
      <xdr:col>1</xdr:col>
      <xdr:colOff>3536157</xdr:colOff>
      <xdr:row>5</xdr:row>
      <xdr:rowOff>2499718</xdr:rowOff>
    </xdr:to>
    <xdr:pic>
      <xdr:nvPicPr>
        <xdr:cNvPr id="6" name="Grafik 5">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5699125" y="5173266"/>
          <a:ext cx="1023938" cy="247452"/>
        </a:xfrm>
        <a:prstGeom prst="rect">
          <a:avLst/>
        </a:prstGeom>
      </xdr:spPr>
    </xdr:pic>
    <xdr:clientData/>
  </xdr:twoCellAnchor>
  <xdr:twoCellAnchor editAs="oneCell">
    <xdr:from>
      <xdr:col>1</xdr:col>
      <xdr:colOff>1783522</xdr:colOff>
      <xdr:row>12</xdr:row>
      <xdr:rowOff>281608</xdr:rowOff>
    </xdr:from>
    <xdr:to>
      <xdr:col>1</xdr:col>
      <xdr:colOff>1981329</xdr:colOff>
      <xdr:row>12</xdr:row>
      <xdr:rowOff>584531</xdr:rowOff>
    </xdr:to>
    <xdr:pic>
      <xdr:nvPicPr>
        <xdr:cNvPr id="8" name="Grafik 7">
          <a:extLst>
            <a:ext uri="{FF2B5EF4-FFF2-40B4-BE49-F238E27FC236}">
              <a16:creationId xmlns="" xmlns:a16="http://schemas.microsoft.com/office/drawing/2014/main" id="{00000000-0008-0000-0100-000008000000}"/>
            </a:ext>
          </a:extLst>
        </xdr:cNvPr>
        <xdr:cNvPicPr>
          <a:picLocks noChangeAspect="1"/>
        </xdr:cNvPicPr>
      </xdr:nvPicPr>
      <xdr:blipFill rotWithShape="1">
        <a:blip xmlns:r="http://schemas.openxmlformats.org/officeDocument/2006/relationships" r:embed="rId3"/>
        <a:srcRect l="9476" t="59689"/>
        <a:stretch/>
      </xdr:blipFill>
      <xdr:spPr>
        <a:xfrm>
          <a:off x="4969565" y="9431130"/>
          <a:ext cx="197807" cy="302923"/>
        </a:xfrm>
        <a:prstGeom prst="rect">
          <a:avLst/>
        </a:prstGeom>
      </xdr:spPr>
    </xdr:pic>
    <xdr:clientData/>
  </xdr:twoCellAnchor>
  <xdr:twoCellAnchor editAs="oneCell">
    <xdr:from>
      <xdr:col>1</xdr:col>
      <xdr:colOff>2083645</xdr:colOff>
      <xdr:row>12</xdr:row>
      <xdr:rowOff>178196</xdr:rowOff>
    </xdr:from>
    <xdr:to>
      <xdr:col>1</xdr:col>
      <xdr:colOff>3627783</xdr:colOff>
      <xdr:row>12</xdr:row>
      <xdr:rowOff>671049</xdr:rowOff>
    </xdr:to>
    <xdr:pic>
      <xdr:nvPicPr>
        <xdr:cNvPr id="9" name="Grafik 8">
          <a:extLst>
            <a:ext uri="{FF2B5EF4-FFF2-40B4-BE49-F238E27FC236}">
              <a16:creationId xmlns="" xmlns:a16="http://schemas.microsoft.com/office/drawing/2014/main" id="{00000000-0008-0000-0100-000009000000}"/>
            </a:ext>
          </a:extLst>
        </xdr:cNvPr>
        <xdr:cNvPicPr>
          <a:picLocks noChangeAspect="1"/>
        </xdr:cNvPicPr>
      </xdr:nvPicPr>
      <xdr:blipFill rotWithShape="1">
        <a:blip xmlns:r="http://schemas.openxmlformats.org/officeDocument/2006/relationships" r:embed="rId4"/>
        <a:srcRect r="14943" b="5362"/>
        <a:stretch/>
      </xdr:blipFill>
      <xdr:spPr>
        <a:xfrm>
          <a:off x="5269688" y="9327718"/>
          <a:ext cx="1544138" cy="492853"/>
        </a:xfrm>
        <a:prstGeom prst="rect">
          <a:avLst/>
        </a:prstGeom>
      </xdr:spPr>
    </xdr:pic>
    <xdr:clientData/>
  </xdr:twoCellAnchor>
  <xdr:twoCellAnchor editAs="oneCell">
    <xdr:from>
      <xdr:col>1</xdr:col>
      <xdr:colOff>2768349</xdr:colOff>
      <xdr:row>6</xdr:row>
      <xdr:rowOff>151087</xdr:rowOff>
    </xdr:from>
    <xdr:to>
      <xdr:col>1</xdr:col>
      <xdr:colOff>3471884</xdr:colOff>
      <xdr:row>6</xdr:row>
      <xdr:rowOff>624052</xdr:rowOff>
    </xdr:to>
    <xdr:pic>
      <xdr:nvPicPr>
        <xdr:cNvPr id="3" name="Grafik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5"/>
        <a:stretch>
          <a:fillRect/>
        </a:stretch>
      </xdr:blipFill>
      <xdr:spPr>
        <a:xfrm>
          <a:off x="5947728" y="5813535"/>
          <a:ext cx="703535" cy="47296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9"/>
  <sheetViews>
    <sheetView tabSelected="1" view="pageLayout" zoomScale="130" zoomScaleNormal="130" zoomScaleSheetLayoutView="160" zoomScalePageLayoutView="130" workbookViewId="0">
      <selection activeCell="D5" sqref="D5:F5"/>
    </sheetView>
  </sheetViews>
  <sheetFormatPr baseColWidth="10" defaultColWidth="11.42578125" defaultRowHeight="12.75" x14ac:dyDescent="0.2"/>
  <cols>
    <col min="1" max="1" width="2.5703125" style="3" customWidth="1"/>
    <col min="2" max="2" width="3" style="3" customWidth="1"/>
    <col min="3" max="3" width="7" style="3" customWidth="1"/>
    <col min="4" max="6" width="12.28515625" style="3" customWidth="1"/>
    <col min="7" max="7" width="11" style="3" customWidth="1"/>
    <col min="8" max="8" width="9.42578125" style="6" customWidth="1"/>
    <col min="9" max="9" width="6" style="269" customWidth="1"/>
    <col min="10" max="10" width="5" style="6" customWidth="1"/>
    <col min="11" max="11" width="6.42578125" style="6" customWidth="1"/>
    <col min="12" max="12" width="7.7109375" style="6" customWidth="1"/>
    <col min="13" max="13" width="4.85546875" style="6" customWidth="1"/>
    <col min="14" max="15" width="5.85546875" style="6" customWidth="1"/>
    <col min="16" max="16" width="3" style="6" customWidth="1"/>
    <col min="17" max="17" width="8.7109375" style="6" customWidth="1"/>
    <col min="18" max="18" width="2.28515625" style="6" customWidth="1"/>
    <col min="19" max="19" width="6.85546875" style="6" customWidth="1"/>
    <col min="20" max="20" width="5.42578125" style="6" customWidth="1"/>
    <col min="21" max="21" width="6.7109375" style="6" customWidth="1"/>
    <col min="22" max="22" width="6.7109375" style="38" hidden="1" customWidth="1"/>
    <col min="23" max="23" width="6.7109375" style="32" hidden="1" customWidth="1"/>
    <col min="24" max="24" width="6.7109375" style="31" hidden="1" customWidth="1"/>
    <col min="25" max="25" width="6.7109375" style="32" hidden="1" customWidth="1"/>
    <col min="26" max="27" width="6.7109375" style="38" hidden="1" customWidth="1"/>
    <col min="28" max="28" width="6.7109375" style="3" customWidth="1"/>
    <col min="29" max="16384" width="11.42578125" style="3"/>
  </cols>
  <sheetData>
    <row r="1" spans="1:27" s="7" customFormat="1" ht="12.6" customHeight="1" thickBot="1" x14ac:dyDescent="0.25">
      <c r="A1" s="208" t="s">
        <v>117</v>
      </c>
      <c r="B1" s="209"/>
      <c r="C1" s="209"/>
      <c r="D1" s="209"/>
      <c r="E1" s="209"/>
      <c r="F1" s="209"/>
      <c r="G1" s="209"/>
      <c r="H1" s="209"/>
      <c r="I1" s="209"/>
      <c r="J1" s="209"/>
      <c r="K1" s="209"/>
      <c r="L1" s="209"/>
      <c r="M1" s="209"/>
      <c r="N1" s="209"/>
      <c r="O1" s="210" t="s">
        <v>363</v>
      </c>
      <c r="P1" s="210"/>
      <c r="Q1" s="210"/>
      <c r="R1" s="210"/>
      <c r="S1" s="210"/>
      <c r="T1" s="210"/>
      <c r="U1" s="211"/>
      <c r="V1" s="33"/>
      <c r="W1" s="34"/>
      <c r="X1" s="35"/>
      <c r="Y1" s="34"/>
      <c r="Z1" s="33"/>
      <c r="AA1" s="33"/>
    </row>
    <row r="2" spans="1:27" s="8" customFormat="1" ht="4.5" customHeight="1" thickBot="1" x14ac:dyDescent="0.2">
      <c r="A2" s="216"/>
      <c r="B2" s="217"/>
      <c r="C2" s="217"/>
      <c r="D2" s="217"/>
      <c r="E2" s="217"/>
      <c r="F2" s="217"/>
      <c r="G2" s="44"/>
      <c r="H2" s="45"/>
      <c r="I2" s="45"/>
      <c r="J2" s="45"/>
      <c r="K2" s="45"/>
      <c r="L2" s="45"/>
      <c r="M2" s="45"/>
      <c r="N2" s="45"/>
      <c r="O2" s="46"/>
      <c r="P2" s="46"/>
      <c r="Q2" s="46"/>
      <c r="R2" s="46"/>
      <c r="S2" s="46"/>
      <c r="T2" s="46"/>
      <c r="U2" s="45"/>
      <c r="V2" s="33"/>
      <c r="W2" s="34"/>
      <c r="X2" s="35"/>
      <c r="Y2" s="34"/>
      <c r="Z2" s="33"/>
      <c r="AA2" s="33"/>
    </row>
    <row r="3" spans="1:27" ht="10.5" customHeight="1" thickBot="1" x14ac:dyDescent="0.25">
      <c r="A3" s="174" t="s">
        <v>54</v>
      </c>
      <c r="B3" s="175"/>
      <c r="C3" s="175"/>
      <c r="D3" s="175"/>
      <c r="E3" s="176"/>
      <c r="F3" s="29">
        <f>U144</f>
        <v>0</v>
      </c>
      <c r="G3" s="47"/>
      <c r="H3" s="183" t="str">
        <f>IF(SUM(Q24:Q143)+SUM(I24:I143)&gt;0,"Bitte Belege einreichen.","")</f>
        <v/>
      </c>
      <c r="I3" s="183"/>
      <c r="J3" s="183"/>
      <c r="K3" s="183"/>
      <c r="L3" s="183"/>
      <c r="M3" s="191" t="str">
        <f>IF(P144&gt;0,"Belege fehlen","")</f>
        <v/>
      </c>
      <c r="N3" s="192"/>
      <c r="O3" s="165" t="s">
        <v>92</v>
      </c>
      <c r="P3" s="166"/>
      <c r="Q3" s="166"/>
      <c r="R3" s="166"/>
      <c r="S3" s="166"/>
      <c r="T3" s="167"/>
      <c r="U3" s="56"/>
      <c r="V3" s="36"/>
      <c r="W3" s="37"/>
    </row>
    <row r="4" spans="1:27" ht="3" customHeight="1" thickBot="1" x14ac:dyDescent="0.25">
      <c r="A4" s="152"/>
      <c r="B4" s="152"/>
      <c r="C4" s="152"/>
      <c r="D4" s="48"/>
      <c r="E4" s="48"/>
      <c r="F4" s="48"/>
      <c r="G4" s="47"/>
      <c r="H4" s="183"/>
      <c r="I4" s="183"/>
      <c r="J4" s="183"/>
      <c r="K4" s="183"/>
      <c r="L4" s="183"/>
      <c r="M4" s="191"/>
      <c r="N4" s="192"/>
      <c r="O4" s="168"/>
      <c r="P4" s="169"/>
      <c r="Q4" s="169"/>
      <c r="R4" s="169"/>
      <c r="S4" s="169"/>
      <c r="T4" s="170"/>
      <c r="U4" s="56"/>
      <c r="V4" s="36"/>
      <c r="W4" s="37"/>
    </row>
    <row r="5" spans="1:27" ht="13.5" customHeight="1" x14ac:dyDescent="0.2">
      <c r="A5" s="72" t="s">
        <v>43</v>
      </c>
      <c r="B5" s="73"/>
      <c r="C5" s="73"/>
      <c r="D5" s="181" t="s">
        <v>22</v>
      </c>
      <c r="E5" s="181"/>
      <c r="F5" s="182"/>
      <c r="G5" s="49"/>
      <c r="H5" s="291" t="s">
        <v>10</v>
      </c>
      <c r="I5" s="292"/>
      <c r="J5" s="196" t="s">
        <v>361</v>
      </c>
      <c r="K5" s="196"/>
      <c r="L5" s="196"/>
      <c r="M5" s="197"/>
      <c r="N5" s="54"/>
      <c r="O5" s="171"/>
      <c r="P5" s="172"/>
      <c r="Q5" s="172"/>
      <c r="R5" s="172"/>
      <c r="S5" s="172"/>
      <c r="T5" s="173"/>
      <c r="U5" s="55"/>
      <c r="V5" s="39"/>
      <c r="W5" s="37"/>
    </row>
    <row r="6" spans="1:27" ht="10.5" customHeight="1" x14ac:dyDescent="0.2">
      <c r="A6" s="150" t="s">
        <v>71</v>
      </c>
      <c r="B6" s="151"/>
      <c r="C6" s="151"/>
      <c r="D6" s="179" t="s">
        <v>362</v>
      </c>
      <c r="E6" s="179"/>
      <c r="F6" s="180"/>
      <c r="G6" s="50"/>
      <c r="H6" s="293" t="s">
        <v>50</v>
      </c>
      <c r="I6" s="294"/>
      <c r="J6" s="198" t="s">
        <v>361</v>
      </c>
      <c r="K6" s="198"/>
      <c r="L6" s="198"/>
      <c r="M6" s="199"/>
      <c r="N6" s="55"/>
      <c r="O6" s="156" t="s">
        <v>93</v>
      </c>
      <c r="P6" s="157"/>
      <c r="Q6" s="157"/>
      <c r="R6" s="157"/>
      <c r="S6" s="157"/>
      <c r="T6" s="158"/>
      <c r="U6" s="55"/>
      <c r="V6" s="39"/>
      <c r="W6" s="37"/>
    </row>
    <row r="7" spans="1:27" ht="12.6" customHeight="1" thickBot="1" x14ac:dyDescent="0.25">
      <c r="A7" s="150" t="s">
        <v>70</v>
      </c>
      <c r="B7" s="151"/>
      <c r="C7" s="151"/>
      <c r="D7" s="218" t="s">
        <v>361</v>
      </c>
      <c r="E7" s="218"/>
      <c r="F7" s="219"/>
      <c r="G7" s="50"/>
      <c r="H7" s="295" t="s">
        <v>51</v>
      </c>
      <c r="I7" s="296"/>
      <c r="J7" s="200" t="s">
        <v>361</v>
      </c>
      <c r="K7" s="200"/>
      <c r="L7" s="200"/>
      <c r="M7" s="201"/>
      <c r="N7" s="71"/>
      <c r="O7" s="159"/>
      <c r="P7" s="160"/>
      <c r="Q7" s="160"/>
      <c r="R7" s="160"/>
      <c r="S7" s="160"/>
      <c r="T7" s="161"/>
      <c r="U7" s="53"/>
      <c r="V7" s="39"/>
      <c r="W7" s="37"/>
    </row>
    <row r="8" spans="1:27" ht="10.5" customHeight="1" thickBot="1" x14ac:dyDescent="0.25">
      <c r="A8" s="150" t="s">
        <v>96</v>
      </c>
      <c r="B8" s="151"/>
      <c r="C8" s="151"/>
      <c r="D8" s="220" t="s">
        <v>361</v>
      </c>
      <c r="E8" s="220"/>
      <c r="F8" s="221"/>
      <c r="G8" s="50"/>
      <c r="H8" s="155" t="str">
        <f ca="1">IF(J9="bitte angeben","",IF(J9=TODAY(),"","Bitte Datumseingabe überprüfen"))</f>
        <v/>
      </c>
      <c r="I8" s="155"/>
      <c r="J8" s="155"/>
      <c r="K8" s="155"/>
      <c r="L8" s="155"/>
      <c r="M8" s="193"/>
      <c r="N8" s="194"/>
      <c r="O8" s="162"/>
      <c r="P8" s="163"/>
      <c r="Q8" s="163"/>
      <c r="R8" s="163"/>
      <c r="S8" s="163"/>
      <c r="T8" s="164"/>
      <c r="U8" s="53"/>
      <c r="V8" s="40"/>
      <c r="W8" s="37"/>
    </row>
    <row r="9" spans="1:27" ht="10.5" customHeight="1" thickBot="1" x14ac:dyDescent="0.25">
      <c r="A9" s="87" t="str">
        <f>"Entf. Wohnort ("&amp;H15&amp;", "&amp;D6&amp;")-Seminar"</f>
        <v>Entf. Wohnort (wird automatisch bestimmt, bitte Straße und Hausnummer angeben)-Seminar</v>
      </c>
      <c r="B9" s="88"/>
      <c r="C9" s="88"/>
      <c r="D9" s="88"/>
      <c r="E9" s="88"/>
      <c r="F9" s="75" t="s">
        <v>361</v>
      </c>
      <c r="G9" s="50"/>
      <c r="H9" s="297" t="s">
        <v>47</v>
      </c>
      <c r="I9" s="298"/>
      <c r="J9" s="202" t="s">
        <v>361</v>
      </c>
      <c r="K9" s="203"/>
      <c r="L9" s="203"/>
      <c r="M9" s="204"/>
      <c r="N9" s="51"/>
      <c r="O9" s="205" t="s">
        <v>94</v>
      </c>
      <c r="P9" s="206"/>
      <c r="Q9" s="206"/>
      <c r="R9" s="206"/>
      <c r="S9" s="206"/>
      <c r="T9" s="207"/>
      <c r="U9" s="53"/>
      <c r="V9" s="232"/>
      <c r="W9" s="232"/>
    </row>
    <row r="10" spans="1:27" ht="10.5" customHeight="1" thickBot="1" x14ac:dyDescent="0.25">
      <c r="A10" s="87" t="str">
        <f>"Entf. Dienstort ("&amp;J16&amp;")-Seminar"</f>
        <v>Entf. Dienstort (wird automatisch bestimmt)-Seminar</v>
      </c>
      <c r="B10" s="88"/>
      <c r="C10" s="88"/>
      <c r="D10" s="88"/>
      <c r="E10" s="88"/>
      <c r="F10" s="75" t="s">
        <v>361</v>
      </c>
      <c r="G10" s="50"/>
      <c r="H10" s="299"/>
      <c r="I10" s="299"/>
      <c r="J10" s="195"/>
      <c r="K10" s="195"/>
      <c r="L10" s="195"/>
      <c r="M10" s="195"/>
      <c r="N10" s="51"/>
      <c r="O10" s="52"/>
      <c r="P10" s="52"/>
      <c r="Q10" s="52"/>
      <c r="R10" s="52"/>
      <c r="S10" s="52"/>
      <c r="T10" s="52"/>
      <c r="U10" s="53"/>
      <c r="V10" s="41"/>
      <c r="W10" s="41"/>
    </row>
    <row r="11" spans="1:27" ht="10.5" customHeight="1" thickBot="1" x14ac:dyDescent="0.25">
      <c r="A11" s="87" t="str">
        <f>"Entf. Wohnort ("&amp;H17&amp;", "&amp;D8&amp;")-Zweitfachschule"</f>
        <v>Entf. Wohnort (, bitte angeben)-Zweitfachschule</v>
      </c>
      <c r="B11" s="88"/>
      <c r="C11" s="88"/>
      <c r="D11" s="88"/>
      <c r="E11" s="88"/>
      <c r="F11" s="286" t="s">
        <v>361</v>
      </c>
      <c r="G11" s="79"/>
      <c r="H11" s="97" t="s">
        <v>102</v>
      </c>
      <c r="I11" s="98"/>
      <c r="J11" s="95"/>
      <c r="K11" s="96"/>
      <c r="L11" s="97" t="s">
        <v>101</v>
      </c>
      <c r="M11" s="98"/>
      <c r="N11" s="99"/>
      <c r="O11" s="84"/>
      <c r="P11" s="83"/>
      <c r="Q11" s="83"/>
      <c r="R11" s="83"/>
      <c r="S11" s="83"/>
      <c r="T11" s="83"/>
      <c r="U11" s="84"/>
      <c r="V11" s="74"/>
      <c r="W11" s="289">
        <v>1</v>
      </c>
      <c r="X11" s="289">
        <f>W11-J24</f>
        <v>1</v>
      </c>
    </row>
    <row r="12" spans="1:27" ht="10.5" customHeight="1" x14ac:dyDescent="0.2">
      <c r="A12" s="87" t="str">
        <f>"Entf. Dienstort ("&amp;J18&amp;")-Zweitfachschule"</f>
        <v>Entf. Dienstort ()-Zweitfachschule</v>
      </c>
      <c r="B12" s="88"/>
      <c r="C12" s="88"/>
      <c r="D12" s="88"/>
      <c r="E12" s="88"/>
      <c r="F12" s="286" t="s">
        <v>361</v>
      </c>
      <c r="G12" s="80"/>
      <c r="H12" s="100"/>
      <c r="I12" s="101"/>
      <c r="J12" s="101"/>
      <c r="K12" s="101"/>
      <c r="L12" s="101"/>
      <c r="M12" s="101"/>
      <c r="N12" s="101"/>
      <c r="O12" s="101"/>
      <c r="P12" s="101"/>
      <c r="Q12" s="101"/>
      <c r="R12" s="101"/>
      <c r="S12" s="101"/>
      <c r="T12" s="101"/>
      <c r="U12" s="102"/>
      <c r="V12" s="74"/>
      <c r="W12" s="289">
        <v>0</v>
      </c>
      <c r="X12" s="319">
        <f>J25-W12</f>
        <v>0</v>
      </c>
    </row>
    <row r="13" spans="1:27" ht="10.5" customHeight="1" thickBot="1" x14ac:dyDescent="0.25">
      <c r="A13" s="89" t="str">
        <f>"Entf. Zweitfachschule ("&amp;J19&amp;")-Seminar"</f>
        <v>Entf. Zweitfachschule ()-Seminar</v>
      </c>
      <c r="B13" s="90"/>
      <c r="C13" s="90"/>
      <c r="D13" s="90"/>
      <c r="E13" s="90"/>
      <c r="F13" s="76" t="s">
        <v>361</v>
      </c>
      <c r="G13" s="81"/>
      <c r="H13" s="103"/>
      <c r="I13" s="104"/>
      <c r="J13" s="104"/>
      <c r="K13" s="104"/>
      <c r="L13" s="104"/>
      <c r="M13" s="104"/>
      <c r="N13" s="104"/>
      <c r="O13" s="104"/>
      <c r="P13" s="104"/>
      <c r="Q13" s="104"/>
      <c r="R13" s="104"/>
      <c r="S13" s="104"/>
      <c r="T13" s="104"/>
      <c r="U13" s="105"/>
      <c r="V13" s="74"/>
      <c r="W13" s="74"/>
    </row>
    <row r="14" spans="1:27" ht="3" customHeight="1" thickBot="1" x14ac:dyDescent="0.25">
      <c r="A14" s="223"/>
      <c r="B14" s="223"/>
      <c r="C14" s="223"/>
      <c r="D14" s="222"/>
      <c r="E14" s="222"/>
      <c r="F14" s="222"/>
      <c r="G14" s="50"/>
      <c r="H14" s="184"/>
      <c r="I14" s="184"/>
      <c r="J14" s="184"/>
      <c r="K14" s="184"/>
      <c r="L14" s="184"/>
      <c r="M14" s="184"/>
      <c r="N14" s="184"/>
      <c r="O14" s="184"/>
      <c r="P14" s="184"/>
      <c r="Q14" s="184"/>
      <c r="R14" s="184"/>
      <c r="S14" s="184"/>
      <c r="T14" s="184"/>
      <c r="U14" s="184"/>
      <c r="V14" s="232"/>
      <c r="W14" s="232"/>
    </row>
    <row r="15" spans="1:27" ht="10.5" customHeight="1" thickBot="1" x14ac:dyDescent="0.25">
      <c r="A15" s="147" t="str">
        <f>IF(OR(D6="bitte Straße und Hausnummer angeben",D7="bitte angeben",D8="bitte angeben",F9="bitte angeben",F10="bitte angeben",J5="bitte angeben",J6="bitte angeben",J7="bitte angeben",J9="bitte angeben"),"Die obigen Angaben in den Zeilen 6 bis 11 sind noch unvollständig","Die obigen Angaben in den Zeilen 6 bis 11 sind vollständig")</f>
        <v>Die obigen Angaben in den Zeilen 6 bis 11 sind noch unvollständig</v>
      </c>
      <c r="B15" s="148"/>
      <c r="C15" s="148"/>
      <c r="D15" s="148"/>
      <c r="E15" s="148"/>
      <c r="F15" s="149"/>
      <c r="G15" s="25" t="s">
        <v>44</v>
      </c>
      <c r="H15" s="300" t="str">
        <f>VLOOKUP(D5,Tabelle3!A2:G241,2,FALSE)</f>
        <v>wird automatisch bestimmt</v>
      </c>
      <c r="I15" s="301"/>
      <c r="J15" s="185" t="str">
        <f>IF(D6="bitte Straße und Hausnummer angeben","wird automatisch bestimmt",D6)</f>
        <v>wird automatisch bestimmt</v>
      </c>
      <c r="K15" s="186"/>
      <c r="L15" s="186"/>
      <c r="M15" s="187"/>
      <c r="N15" s="236" t="s">
        <v>69</v>
      </c>
      <c r="O15" s="237"/>
      <c r="P15" s="237"/>
      <c r="Q15" s="237"/>
      <c r="R15" s="238"/>
      <c r="S15" s="214" t="s">
        <v>49</v>
      </c>
      <c r="T15" s="177" t="str">
        <f>IF(MIN(C24:C143)&gt;0,MIN(C24:C143),"")</f>
        <v/>
      </c>
      <c r="U15" s="153" t="str">
        <f>IF(MAX(C24:C143)&gt;0,MAX(C24:C143),"")</f>
        <v/>
      </c>
      <c r="V15" s="233"/>
      <c r="W15" s="233"/>
    </row>
    <row r="16" spans="1:27" ht="10.5" customHeight="1" thickBot="1" x14ac:dyDescent="0.25">
      <c r="A16" s="91" t="s">
        <v>118</v>
      </c>
      <c r="B16" s="92"/>
      <c r="C16" s="92"/>
      <c r="D16" s="82">
        <f>VLOOKUP(D5,Tabelle3!A2:G241,6,FALSE)</f>
        <v>0</v>
      </c>
      <c r="E16" s="93">
        <f>VLOOKUP(D5,Tabelle3!A2:G241,5,FALSE)</f>
        <v>0</v>
      </c>
      <c r="F16" s="94"/>
      <c r="G16" s="26" t="s">
        <v>46</v>
      </c>
      <c r="H16" s="302" t="str">
        <f>VLOOKUP(D5,Tabelle3!A2:G241,4,FALSE)</f>
        <v>wird automatisch bestimmt</v>
      </c>
      <c r="I16" s="303"/>
      <c r="J16" s="188" t="str">
        <f>VLOOKUP(D5,Tabelle3!A2:G241,3,FALSE)</f>
        <v>wird automatisch bestimmt</v>
      </c>
      <c r="K16" s="189"/>
      <c r="L16" s="189"/>
      <c r="M16" s="190"/>
      <c r="N16" s="239" t="str">
        <f>VLOOKUP(D5,Tabelle3!A2:G241,7,FALSE)</f>
        <v>wird automatisch bestimmt</v>
      </c>
      <c r="O16" s="240"/>
      <c r="P16" s="240"/>
      <c r="Q16" s="240"/>
      <c r="R16" s="241"/>
      <c r="S16" s="215"/>
      <c r="T16" s="178"/>
      <c r="U16" s="154"/>
      <c r="V16" s="42"/>
    </row>
    <row r="17" spans="1:27" ht="10.5" customHeight="1" x14ac:dyDescent="0.2">
      <c r="A17" s="304" t="str">
        <f>IF(AND(A18="",A19="",A20=""),"","Hinweise: ")</f>
        <v/>
      </c>
      <c r="B17" s="305"/>
      <c r="C17" s="305"/>
      <c r="D17" s="305"/>
      <c r="E17" s="305"/>
      <c r="F17" s="305"/>
      <c r="G17" s="305"/>
      <c r="H17" s="305"/>
      <c r="I17" s="306"/>
      <c r="J17" s="248" t="s">
        <v>52</v>
      </c>
      <c r="K17" s="249"/>
      <c r="L17" s="249"/>
      <c r="M17" s="249"/>
      <c r="N17" s="249"/>
      <c r="O17" s="249"/>
      <c r="P17" s="249"/>
      <c r="Q17" s="249"/>
      <c r="R17" s="249"/>
      <c r="S17" s="250"/>
      <c r="T17" s="250"/>
      <c r="U17" s="251"/>
      <c r="V17" s="256" t="s">
        <v>63</v>
      </c>
      <c r="W17" s="224"/>
      <c r="X17" s="224" t="s">
        <v>64</v>
      </c>
      <c r="Y17" s="224"/>
      <c r="Z17" s="225" t="s">
        <v>65</v>
      </c>
      <c r="AA17" s="225"/>
    </row>
    <row r="18" spans="1:27" ht="10.5" customHeight="1" x14ac:dyDescent="0.2">
      <c r="A18" s="307" t="str">
        <f>IF(SUM(W24:W142)&gt;0,"1) Angaben sind noch unvollständig. ","")</f>
        <v/>
      </c>
      <c r="B18" s="308"/>
      <c r="C18" s="308"/>
      <c r="D18" s="308"/>
      <c r="E18" s="308"/>
      <c r="F18" s="308"/>
      <c r="G18" s="308"/>
      <c r="H18" s="308"/>
      <c r="I18" s="309"/>
      <c r="J18" s="252"/>
      <c r="K18" s="250"/>
      <c r="L18" s="250"/>
      <c r="M18" s="250"/>
      <c r="N18" s="250"/>
      <c r="O18" s="250"/>
      <c r="P18" s="250"/>
      <c r="Q18" s="250"/>
      <c r="R18" s="250"/>
      <c r="S18" s="250"/>
      <c r="T18" s="250"/>
      <c r="U18" s="251"/>
      <c r="V18" s="256"/>
      <c r="W18" s="224"/>
      <c r="X18" s="224"/>
      <c r="Y18" s="224"/>
      <c r="Z18" s="225"/>
      <c r="AA18" s="225"/>
    </row>
    <row r="19" spans="1:27" ht="10.5" customHeight="1" x14ac:dyDescent="0.2">
      <c r="A19" s="307" t="str">
        <f>IF(SUM(Y24:Y142)&gt;0,"2) Bei Dienstgängen am Schulort kann max. die Strecke Schule-Geschäftsstelle (z. B. Seminar)-Schule abgerechnet werden.  ","")</f>
        <v/>
      </c>
      <c r="B19" s="308"/>
      <c r="C19" s="308"/>
      <c r="D19" s="308"/>
      <c r="E19" s="308"/>
      <c r="F19" s="308"/>
      <c r="G19" s="308"/>
      <c r="H19" s="308"/>
      <c r="I19" s="309"/>
      <c r="J19" s="252"/>
      <c r="K19" s="250"/>
      <c r="L19" s="250"/>
      <c r="M19" s="250"/>
      <c r="N19" s="250"/>
      <c r="O19" s="250"/>
      <c r="P19" s="250"/>
      <c r="Q19" s="250"/>
      <c r="R19" s="250"/>
      <c r="S19" s="250"/>
      <c r="T19" s="250"/>
      <c r="U19" s="251"/>
      <c r="V19" s="256"/>
      <c r="W19" s="224"/>
      <c r="X19" s="224"/>
      <c r="Y19" s="224"/>
      <c r="Z19" s="225"/>
      <c r="AA19" s="225"/>
    </row>
    <row r="20" spans="1:27" ht="10.5" customHeight="1" thickBot="1" x14ac:dyDescent="0.25">
      <c r="A20" s="310" t="str">
        <f>IF(SUM(AA24:AA142)&gt;0,"3) Fahrten können nur rückwirkend und innerhalb von 6 Monaten abgerechnet werden. ","")</f>
        <v/>
      </c>
      <c r="B20" s="311"/>
      <c r="C20" s="311"/>
      <c r="D20" s="311"/>
      <c r="E20" s="311"/>
      <c r="F20" s="311"/>
      <c r="G20" s="311"/>
      <c r="H20" s="311"/>
      <c r="I20" s="312"/>
      <c r="J20" s="253"/>
      <c r="K20" s="254"/>
      <c r="L20" s="254"/>
      <c r="M20" s="254"/>
      <c r="N20" s="254"/>
      <c r="O20" s="254"/>
      <c r="P20" s="254"/>
      <c r="Q20" s="254"/>
      <c r="R20" s="254"/>
      <c r="S20" s="254"/>
      <c r="T20" s="254"/>
      <c r="U20" s="255"/>
      <c r="V20" s="256"/>
      <c r="W20" s="224"/>
      <c r="X20" s="224"/>
      <c r="Y20" s="224"/>
      <c r="Z20" s="225"/>
      <c r="AA20" s="225"/>
    </row>
    <row r="21" spans="1:27" ht="10.5" customHeight="1" x14ac:dyDescent="0.2">
      <c r="A21" s="257" t="s">
        <v>42</v>
      </c>
      <c r="B21" s="133" t="s">
        <v>8</v>
      </c>
      <c r="C21" s="144" t="s">
        <v>17</v>
      </c>
      <c r="D21" s="137" t="s">
        <v>25</v>
      </c>
      <c r="E21" s="138"/>
      <c r="F21" s="138"/>
      <c r="G21" s="138"/>
      <c r="H21" s="138"/>
      <c r="I21" s="139"/>
      <c r="J21" s="19" t="s">
        <v>5</v>
      </c>
      <c r="K21" s="144" t="s">
        <v>18</v>
      </c>
      <c r="L21" s="142" t="s">
        <v>67</v>
      </c>
      <c r="M21" s="242" t="s">
        <v>7</v>
      </c>
      <c r="N21" s="243"/>
      <c r="O21" s="244"/>
      <c r="P21" s="226" t="s">
        <v>16</v>
      </c>
      <c r="Q21" s="227"/>
      <c r="R21" s="212" t="s">
        <v>53</v>
      </c>
      <c r="S21" s="234" t="s">
        <v>48</v>
      </c>
      <c r="T21" s="144" t="s">
        <v>2</v>
      </c>
      <c r="U21" s="230" t="s">
        <v>0</v>
      </c>
      <c r="V21" s="256"/>
      <c r="W21" s="224"/>
      <c r="X21" s="224"/>
      <c r="Y21" s="224"/>
      <c r="Z21" s="225"/>
      <c r="AA21" s="225"/>
    </row>
    <row r="22" spans="1:27" ht="10.5" customHeight="1" x14ac:dyDescent="0.2">
      <c r="A22" s="258"/>
      <c r="B22" s="134"/>
      <c r="C22" s="145"/>
      <c r="D22" s="259" t="s">
        <v>24</v>
      </c>
      <c r="E22" s="260"/>
      <c r="F22" s="261"/>
      <c r="G22" s="20" t="s">
        <v>109</v>
      </c>
      <c r="H22" s="313" t="s">
        <v>359</v>
      </c>
      <c r="I22" s="314"/>
      <c r="J22" s="20" t="s">
        <v>4</v>
      </c>
      <c r="K22" s="145"/>
      <c r="L22" s="143"/>
      <c r="M22" s="245" t="s">
        <v>3</v>
      </c>
      <c r="N22" s="246"/>
      <c r="O22" s="247"/>
      <c r="P22" s="228" t="s">
        <v>41</v>
      </c>
      <c r="Q22" s="229"/>
      <c r="R22" s="213"/>
      <c r="S22" s="235"/>
      <c r="T22" s="145"/>
      <c r="U22" s="231"/>
      <c r="V22" s="256"/>
      <c r="W22" s="224"/>
      <c r="X22" s="224"/>
      <c r="Y22" s="224"/>
      <c r="Z22" s="225"/>
      <c r="AA22" s="225"/>
    </row>
    <row r="23" spans="1:27" ht="10.5" customHeight="1" thickBot="1" x14ac:dyDescent="0.25">
      <c r="A23" s="258"/>
      <c r="B23" s="134"/>
      <c r="C23" s="145"/>
      <c r="D23" s="262" t="s">
        <v>40</v>
      </c>
      <c r="E23" s="263"/>
      <c r="F23" s="264"/>
      <c r="G23" s="57" t="s">
        <v>29</v>
      </c>
      <c r="H23" s="287" t="s">
        <v>358</v>
      </c>
      <c r="I23" s="288" t="s">
        <v>360</v>
      </c>
      <c r="J23" s="57" t="s">
        <v>6</v>
      </c>
      <c r="K23" s="145"/>
      <c r="L23" s="143"/>
      <c r="M23" s="245" t="s">
        <v>66</v>
      </c>
      <c r="N23" s="246"/>
      <c r="O23" s="247"/>
      <c r="P23" s="228"/>
      <c r="Q23" s="229"/>
      <c r="R23" s="213"/>
      <c r="S23" s="235"/>
      <c r="T23" s="145"/>
      <c r="U23" s="231"/>
      <c r="V23" s="256"/>
      <c r="W23" s="224"/>
      <c r="X23" s="224"/>
      <c r="Y23" s="224"/>
      <c r="Z23" s="225"/>
      <c r="AA23" s="225"/>
    </row>
    <row r="24" spans="1:27" ht="10.5" customHeight="1" x14ac:dyDescent="0.2">
      <c r="A24" s="265">
        <v>1</v>
      </c>
      <c r="B24" s="140" t="str">
        <f>IF(C24="","---",(IF(WEEKDAY(C24,2)=1,"Mo",(IF(WEEKDAY(C24,2)=2,"Di",(IF(WEEKDAY(C24,2)=3,"Mi",(IF(WEEKDAY(C24,2)=4,"Do",(IF(WEEKDAY(C24,2)=5,"Fr",(IF(WEEKDAY(C24,2)=6,"Sa","So")))))))))))))</f>
        <v>---</v>
      </c>
      <c r="C24" s="114"/>
      <c r="D24" s="116" t="s">
        <v>22</v>
      </c>
      <c r="E24" s="116"/>
      <c r="F24" s="116"/>
      <c r="G24" s="58" t="str">
        <f>IF(AND(D24=Tabelle4!C$2,D25=Tabelle4!K$2),F$9,IF(AND(D24=Tabelle4!C$4,D25=Tabelle4!K$2),F$10,IF(AND(D24=Tabelle4!C$2,D25=Tabelle4!K$4),F$11,IF(AND(D24=Tabelle4!C$4,D25=Tabelle4!K$4),F$12,IF(AND(D24=Tabelle4!C$5,D25=Tabelle4!K$2),F$13,IF(OR(D24=Tabelle4!C$6,D25=Tabelle4!K$5),"bitte angeben",IF(OR(AND(D24=Tabelle4!C$2,D25=Tabelle4!K$3),AND(D25=Tabelle4!C$2,D24=Tabelle4!K$3)),"keine Abrechn.","wird ausgefüllt")))))))</f>
        <v>wird ausgefüllt</v>
      </c>
      <c r="H24" s="315" t="s">
        <v>22</v>
      </c>
      <c r="I24" s="316"/>
      <c r="J24" s="320"/>
      <c r="K24" s="120" t="str">
        <f>IF(OR(G24="bitte angeben",G24="wird ausgefüllt",G24="keine Abrechn."),"",IF(G25="hin und zurück",ROUNDUP(2*IF(X24=0,IF(OR(D24=Tabelle4!C$4,D25=Tabelle4!K$5),G24,MIN(F$10,G24)),G24),0),IF(OR(G25="nur hin",G25="nur zurück"),ROUNDUP(IF(X24=0,IF(OR(D24=Tabelle4!C$4,D25=Tabelle4!K$5),G24,MIN(F$10,G24)),G24),0),"")))</f>
        <v/>
      </c>
      <c r="L24" s="59" t="str">
        <f>IF(K24="","",IF(N$16="ja",0.125,0.08))</f>
        <v/>
      </c>
      <c r="M24" s="124"/>
      <c r="N24" s="125"/>
      <c r="O24" s="126"/>
      <c r="P24" s="69"/>
      <c r="Q24" s="70"/>
      <c r="R24" s="127" t="str">
        <f>IF(W24=1,"1","")&amp;IF(Y24=1,"2","")&amp;IF(AA24=1,"3","")</f>
        <v/>
      </c>
      <c r="S24" s="108" t="str">
        <f>IF(V24=0,"---",(IF(AND(K24&lt;&gt;"",L24&lt;&gt;""),K24*L24,0)+IF(AND(N25&lt;=K24,M24&lt;&gt;""),N25,0)*0.01*M25+Q24*0.5)*V24*Z24*IF($A$16="Die obigen Angaben in den Zeilen 6 bis 11 sind noch unvollständig",0,1))</f>
        <v>---</v>
      </c>
      <c r="T24" s="106" t="str">
        <f>IF(OR(B24="---",D24="bitte auswählen",D25="bitte auswählen",H24="bitte auswählen"),"---",IF($A$16="Die obigen Angaben in den Zeilen 6 bis 11 sind noch unvollständig",0,1)*X24*V24*Z24* IF(H25=Tabelle4!D$14,IF(W$11-J24&lt;8/24,0,(IF(W$11-J24&lt;14/24,3,6)))+ IF(J25-W$12&lt;8/24,0,(IF(J25-W$12&lt;14/24,3,6)))+MIN(MAX(20,I25),80),IF(I25-I24&lt;8/24,0,(IF(I25-I24&lt;14/24,3,6)))))</f>
        <v>---</v>
      </c>
      <c r="U24" s="110" t="str">
        <f>IF(AND(S24="---",T24="---"),"---",IF(S24&lt;&gt;"---",S24,0)+IF(T24&lt;&gt;"---",T24,0))</f>
        <v>---</v>
      </c>
      <c r="V24" s="38">
        <f>IF(OR(B24="---",D25="bitte auswählen",H24="bitte auswählen",AND(G24="",P24="",OR(J24=0,J25=0))),0,1)</f>
        <v>0</v>
      </c>
      <c r="W24" s="32">
        <f>IF(AND(B24="---",D25="bitte auswählen",H24="bitte auswählen"),0,IF(OR(B24="---",D24="bitte auswählen",H24="bitte auswählen",AND(G24="",P24="",OR(J24=0,J25=0))),1,0))</f>
        <v>0</v>
      </c>
      <c r="X24" s="31">
        <f>IF(X25=H$16,IF(D24&lt;&gt;Tabelle4!C$4,0,1),1)</f>
        <v>1</v>
      </c>
      <c r="Y24" s="32">
        <f>IF(X25=H$16,IF(D24&lt;&gt;Tabelle4!C$4,1,0),0)</f>
        <v>0</v>
      </c>
      <c r="Z24" s="67">
        <f>IF(C24="",1,IF(J$9="bitte angeben",0,IF(OR(C24&lt;EDATE(J$9,-6),J$9&lt;C24),0,1)))</f>
        <v>1</v>
      </c>
      <c r="AA24" s="68">
        <f>IF(C24="",0,IF(J$9="bitte angeben",1,IF(OR(C24&lt;EDATE(J$9,-6),J$9&lt;C24),1,0)))</f>
        <v>0</v>
      </c>
    </row>
    <row r="25" spans="1:27" ht="10.5" customHeight="1" thickBot="1" x14ac:dyDescent="0.25">
      <c r="A25" s="146"/>
      <c r="B25" s="141"/>
      <c r="C25" s="115"/>
      <c r="D25" s="117" t="s">
        <v>22</v>
      </c>
      <c r="E25" s="117"/>
      <c r="F25" s="117"/>
      <c r="G25" s="60" t="s">
        <v>22</v>
      </c>
      <c r="H25" s="317"/>
      <c r="I25" s="318"/>
      <c r="J25" s="61"/>
      <c r="K25" s="121"/>
      <c r="L25" s="62" t="str">
        <f>IF(L24="","","€ je km")</f>
        <v/>
      </c>
      <c r="M25" s="63"/>
      <c r="N25" s="122"/>
      <c r="O25" s="123"/>
      <c r="P25" s="65"/>
      <c r="Q25" s="66"/>
      <c r="R25" s="128"/>
      <c r="S25" s="109"/>
      <c r="T25" s="107"/>
      <c r="U25" s="111"/>
      <c r="X25" s="32">
        <f>VLOOKUP(D25,Tabelle4!K$1:L$5,2,FALSE)</f>
        <v>0</v>
      </c>
    </row>
    <row r="26" spans="1:27" ht="10.5" customHeight="1" x14ac:dyDescent="0.2">
      <c r="A26" s="85">
        <v>2</v>
      </c>
      <c r="B26" s="135" t="str">
        <f>IF(C26="","---",(IF(WEEKDAY(C26,2)=1,"Mo",(IF(WEEKDAY(C26,2)=2,"Di",(IF(WEEKDAY(C26,2)=3,"Mi",(IF(WEEKDAY(C26,2)=4,"Do",(IF(WEEKDAY(C26,2)=5,"Fr",(IF(WEEKDAY(C26,2)=6,"Sa","So")))))))))))))</f>
        <v>---</v>
      </c>
      <c r="C26" s="114"/>
      <c r="D26" s="116" t="s">
        <v>22</v>
      </c>
      <c r="E26" s="116"/>
      <c r="F26" s="116"/>
      <c r="G26" s="274" t="str">
        <f>IF(AND(D26=Tabelle4!C$2,D27=Tabelle4!K$2),F$9,IF(AND(D26=Tabelle4!C$4,D27=Tabelle4!K$2),F$10,IF(AND(D26=Tabelle4!C$2,D27=Tabelle4!K$4),F$11,IF(AND(D26=Tabelle4!C$4,D27=Tabelle4!K$4),F$12,IF(AND(D26=Tabelle4!C$5,D27=Tabelle4!K$2),F$13,IF(OR(D26=Tabelle4!C$6,D27=Tabelle4!K$5),"bitte angeben",IF(OR(AND(D26=Tabelle4!C$2,D27=Tabelle4!K$3),AND(D27=Tabelle4!C$2,D26=Tabelle4!K$3)),"keine Abrechn.","wird ausgefüllt")))))))</f>
        <v>wird ausgefüllt</v>
      </c>
      <c r="H26" s="315" t="s">
        <v>22</v>
      </c>
      <c r="I26" s="316"/>
      <c r="J26" s="320"/>
      <c r="K26" s="120" t="str">
        <f>IF(OR(G26="bitte angeben",G26="wird ausgefüllt",G26="keine Abrechn."),"",IF(G27="hin und zurück",ROUNDUP(2*IF(X26=0,IF(OR(D26=Tabelle4!C$4,D27=Tabelle4!K$5),G26,MIN(F$10,G26)),G26),0),IF(OR(G27="nur hin",G27="nur zurück"),ROUNDUP(IF(X26=0,IF(OR(D26=Tabelle4!C$4,D27=Tabelle4!K$5),G26,MIN(F$10,G26)),G26),0),"")))</f>
        <v/>
      </c>
      <c r="L26" s="275" t="str">
        <f>IF(K26="","",IF(N$16="ja",0.125,0.08))</f>
        <v/>
      </c>
      <c r="M26" s="124"/>
      <c r="N26" s="125"/>
      <c r="O26" s="126"/>
      <c r="P26" s="284"/>
      <c r="Q26" s="285"/>
      <c r="R26" s="127" t="str">
        <f>IF(W26=1,"1","")&amp;IF(Y26=1,"2","")&amp;IF(AA26=1,"3","")</f>
        <v/>
      </c>
      <c r="S26" s="108" t="str">
        <f>IF(V26=0,"---",(IF(AND(K26&lt;&gt;"",L26&lt;&gt;""),K26*L26,0)+IF(AND(N27&lt;=K26,M26&lt;&gt;""),N27,0)*0.01*M27+Q26*0.5)*V26*Z26*IF($A$16="Die obigen Angaben in den Zeilen 6 bis 11 sind noch unvollständig",0,1))</f>
        <v>---</v>
      </c>
      <c r="T26" s="106" t="str">
        <f>IF(OR(B26="---",D26="bitte auswählen",D27="bitte auswählen",H26="bitte auswählen"),"---",IF($A$16="Die obigen Angaben in den Zeilen 6 bis 11 sind noch unvollständig",0,1)*X26*V26*Z26* IF(H27=Tabelle4!D$14,IF(W$11-J26&lt;8/24,0,(IF(W$11-J26&lt;14/24,3,6)))+ IF(J27-W$12&lt;8/24,0,(IF(J27-W$12&lt;14/24,3,6)))+MIN(MAX(20,I27),80),IF(I27-I26&lt;8/24,0,(IF(I27-I26&lt;14/24,3,6)))))</f>
        <v>---</v>
      </c>
      <c r="U26" s="110" t="str">
        <f>IF(AND(S26="---",T26="---"),"---",IF(S26&lt;&gt;"---",S26,0)+IF(T26&lt;&gt;"---",T26,0))</f>
        <v>---</v>
      </c>
      <c r="V26" s="273">
        <f>IF(OR(B26="---",D27="bitte auswählen",H26="bitte auswählen",AND(G26="",P26="",OR(J26=0,J27=0))),0,1)</f>
        <v>0</v>
      </c>
      <c r="W26" s="272">
        <f>IF(AND(B26="---",D27="bitte auswählen",H26="bitte auswählen"),0,IF(OR(B26="---",D26="bitte auswählen",H26="bitte auswählen",AND(G26="",P26="",OR(J26=0,J27=0))),1,0))</f>
        <v>0</v>
      </c>
      <c r="X26" s="271">
        <f>IF(X27=H$16,IF(D26&lt;&gt;Tabelle4!C$4,0,1),1)</f>
        <v>1</v>
      </c>
      <c r="Y26" s="272">
        <f>IF(X27=H$16,IF(D26&lt;&gt;Tabelle4!C$4,1,0),0)</f>
        <v>0</v>
      </c>
      <c r="Z26" s="282">
        <f>IF(C26="",1,IF(J$9="bitte angeben",0,IF(OR(C26&lt;EDATE(J$9,-6),J$9&lt;C26),0,1)))</f>
        <v>1</v>
      </c>
      <c r="AA26" s="283">
        <f>IF(C26="",0,IF(J$9="bitte angeben",1,IF(OR(C26&lt;EDATE(J$9,-6),J$9&lt;C26),1,0)))</f>
        <v>0</v>
      </c>
    </row>
    <row r="27" spans="1:27" ht="10.5" customHeight="1" thickBot="1" x14ac:dyDescent="0.25">
      <c r="A27" s="86"/>
      <c r="B27" s="136"/>
      <c r="C27" s="115"/>
      <c r="D27" s="117" t="s">
        <v>22</v>
      </c>
      <c r="E27" s="117"/>
      <c r="F27" s="117"/>
      <c r="G27" s="276" t="s">
        <v>22</v>
      </c>
      <c r="H27" s="317"/>
      <c r="I27" s="318"/>
      <c r="J27" s="277"/>
      <c r="K27" s="121"/>
      <c r="L27" s="278" t="str">
        <f>IF(L26="","","€ je km")</f>
        <v/>
      </c>
      <c r="M27" s="279"/>
      <c r="N27" s="122"/>
      <c r="O27" s="123"/>
      <c r="P27" s="280"/>
      <c r="Q27" s="281"/>
      <c r="R27" s="128"/>
      <c r="S27" s="109"/>
      <c r="T27" s="107"/>
      <c r="U27" s="111"/>
      <c r="V27" s="273"/>
      <c r="W27" s="272"/>
      <c r="X27" s="272">
        <f>VLOOKUP(D27,Tabelle4!K$1:L$5,2,FALSE)</f>
        <v>0</v>
      </c>
      <c r="Y27" s="272"/>
      <c r="Z27" s="273"/>
      <c r="AA27" s="273"/>
    </row>
    <row r="28" spans="1:27" ht="10.5" customHeight="1" x14ac:dyDescent="0.2">
      <c r="A28" s="118">
        <v>3</v>
      </c>
      <c r="B28" s="119" t="str">
        <f>IF(C28="","---",(IF(WEEKDAY(C28,2)=1,"Mo",(IF(WEEKDAY(C28,2)=2,"Di",(IF(WEEKDAY(C28,2)=3,"Mi",(IF(WEEKDAY(C28,2)=4,"Do",(IF(WEEKDAY(C28,2)=5,"Fr",(IF(WEEKDAY(C28,2)=6,"Sa","So")))))))))))))</f>
        <v>---</v>
      </c>
      <c r="C28" s="114"/>
      <c r="D28" s="116" t="s">
        <v>22</v>
      </c>
      <c r="E28" s="116"/>
      <c r="F28" s="116"/>
      <c r="G28" s="274" t="str">
        <f>IF(AND(D28=Tabelle4!C$2,D29=Tabelle4!K$2),F$9,IF(AND(D28=Tabelle4!C$4,D29=Tabelle4!K$2),F$10,IF(AND(D28=Tabelle4!C$2,D29=Tabelle4!K$4),F$11,IF(AND(D28=Tabelle4!C$4,D29=Tabelle4!K$4),F$12,IF(AND(D28=Tabelle4!C$5,D29=Tabelle4!K$2),F$13,IF(OR(D28=Tabelle4!C$6,D29=Tabelle4!K$5),"bitte angeben",IF(OR(AND(D28=Tabelle4!C$2,D29=Tabelle4!K$3),AND(D29=Tabelle4!C$2,D28=Tabelle4!K$3)),"keine Abrechn.","wird ausgefüllt")))))))</f>
        <v>wird ausgefüllt</v>
      </c>
      <c r="H28" s="315" t="s">
        <v>22</v>
      </c>
      <c r="I28" s="316"/>
      <c r="J28" s="320"/>
      <c r="K28" s="120" t="str">
        <f>IF(OR(G28="bitte angeben",G28="wird ausgefüllt",G28="keine Abrechn."),"",IF(G29="hin und zurück",ROUNDUP(2*IF(X28=0,IF(OR(D28=Tabelle4!C$4,D29=Tabelle4!K$5),G28,MIN(F$10,G28)),G28),0),IF(OR(G29="nur hin",G29="nur zurück"),ROUNDUP(IF(X28=0,IF(OR(D28=Tabelle4!C$4,D29=Tabelle4!K$5),G28,MIN(F$10,G28)),G28),0),"")))</f>
        <v/>
      </c>
      <c r="L28" s="275" t="str">
        <f>IF(K28="","",IF(N$16="ja",0.125,0.08))</f>
        <v/>
      </c>
      <c r="M28" s="124"/>
      <c r="N28" s="125"/>
      <c r="O28" s="126"/>
      <c r="P28" s="284"/>
      <c r="Q28" s="285"/>
      <c r="R28" s="127" t="str">
        <f>IF(W28=1,"1","")&amp;IF(Y28=1,"2","")&amp;IF(AA28=1,"3","")</f>
        <v/>
      </c>
      <c r="S28" s="108" t="str">
        <f>IF(V28=0,"---",(IF(AND(K28&lt;&gt;"",L28&lt;&gt;""),K28*L28,0)+IF(AND(N29&lt;=K28,M28&lt;&gt;""),N29,0)*0.01*M29+Q28*0.5)*V28*Z28*IF($A$16="Die obigen Angaben in den Zeilen 6 bis 11 sind noch unvollständig",0,1))</f>
        <v>---</v>
      </c>
      <c r="T28" s="106" t="str">
        <f>IF(OR(B28="---",D28="bitte auswählen",D29="bitte auswählen",H28="bitte auswählen"),"---",IF($A$16="Die obigen Angaben in den Zeilen 6 bis 11 sind noch unvollständig",0,1)*X28*V28*Z28* IF(H29=Tabelle4!D$14,IF(W$11-J28&lt;8/24,0,(IF(W$11-J28&lt;14/24,3,6)))+ IF(J29-W$12&lt;8/24,0,(IF(J29-W$12&lt;14/24,3,6)))+MIN(MAX(20,I29),80),IF(I29-I28&lt;8/24,0,(IF(I29-I28&lt;14/24,3,6)))))</f>
        <v>---</v>
      </c>
      <c r="U28" s="110" t="str">
        <f>IF(AND(S28="---",T28="---"),"---",IF(S28&lt;&gt;"---",S28,0)+IF(T28&lt;&gt;"---",T28,0))</f>
        <v>---</v>
      </c>
      <c r="V28" s="273">
        <f>IF(OR(B28="---",D29="bitte auswählen",H28="bitte auswählen",AND(G28="",P28="",OR(J28=0,J29=0))),0,1)</f>
        <v>0</v>
      </c>
      <c r="W28" s="272">
        <f>IF(AND(B28="---",D29="bitte auswählen",H28="bitte auswählen"),0,IF(OR(B28="---",D28="bitte auswählen",H28="bitte auswählen",AND(G28="",P28="",OR(J28=0,J29=0))),1,0))</f>
        <v>0</v>
      </c>
      <c r="X28" s="271">
        <f>IF(X29=H$16,IF(D28&lt;&gt;Tabelle4!C$4,0,1),1)</f>
        <v>1</v>
      </c>
      <c r="Y28" s="272">
        <f>IF(X29=H$16,IF(D28&lt;&gt;Tabelle4!C$4,1,0),0)</f>
        <v>0</v>
      </c>
      <c r="Z28" s="282">
        <f>IF(C28="",1,IF(J$9="bitte angeben",0,IF(OR(C28&lt;EDATE(J$9,-6),J$9&lt;C28),0,1)))</f>
        <v>1</v>
      </c>
      <c r="AA28" s="283">
        <f>IF(C28="",0,IF(J$9="bitte angeben",1,IF(OR(C28&lt;EDATE(J$9,-6),J$9&lt;C28),1,0)))</f>
        <v>0</v>
      </c>
    </row>
    <row r="29" spans="1:27" ht="10.5" customHeight="1" thickBot="1" x14ac:dyDescent="0.25">
      <c r="A29" s="112"/>
      <c r="B29" s="113"/>
      <c r="C29" s="115"/>
      <c r="D29" s="117" t="s">
        <v>22</v>
      </c>
      <c r="E29" s="117"/>
      <c r="F29" s="117"/>
      <c r="G29" s="276" t="s">
        <v>22</v>
      </c>
      <c r="H29" s="317"/>
      <c r="I29" s="318"/>
      <c r="J29" s="277"/>
      <c r="K29" s="121"/>
      <c r="L29" s="278" t="str">
        <f>IF(L28="","","€ je km")</f>
        <v/>
      </c>
      <c r="M29" s="279"/>
      <c r="N29" s="122"/>
      <c r="O29" s="123"/>
      <c r="P29" s="280"/>
      <c r="Q29" s="281"/>
      <c r="R29" s="128"/>
      <c r="S29" s="109"/>
      <c r="T29" s="107"/>
      <c r="U29" s="111"/>
      <c r="V29" s="273"/>
      <c r="W29" s="272"/>
      <c r="X29" s="272">
        <f>VLOOKUP(D29,Tabelle4!K$1:L$5,2,FALSE)</f>
        <v>0</v>
      </c>
      <c r="Y29" s="272"/>
      <c r="Z29" s="273"/>
      <c r="AA29" s="273"/>
    </row>
    <row r="30" spans="1:27" ht="10.5" customHeight="1" x14ac:dyDescent="0.2">
      <c r="A30" s="112">
        <v>4</v>
      </c>
      <c r="B30" s="113" t="str">
        <f>IF(C30="","---",(IF(WEEKDAY(C30,2)=1,"Mo",(IF(WEEKDAY(C30,2)=2,"Di",(IF(WEEKDAY(C30,2)=3,"Mi",(IF(WEEKDAY(C30,2)=4,"Do",(IF(WEEKDAY(C30,2)=5,"Fr",(IF(WEEKDAY(C30,2)=6,"Sa","So")))))))))))))</f>
        <v>---</v>
      </c>
      <c r="C30" s="114"/>
      <c r="D30" s="116" t="s">
        <v>22</v>
      </c>
      <c r="E30" s="116"/>
      <c r="F30" s="116"/>
      <c r="G30" s="274" t="str">
        <f>IF(AND(D30=Tabelle4!C$2,D31=Tabelle4!K$2),F$9,IF(AND(D30=Tabelle4!C$4,D31=Tabelle4!K$2),F$10,IF(AND(D30=Tabelle4!C$2,D31=Tabelle4!K$4),F$11,IF(AND(D30=Tabelle4!C$4,D31=Tabelle4!K$4),F$12,IF(AND(D30=Tabelle4!C$5,D31=Tabelle4!K$2),F$13,IF(OR(D30=Tabelle4!C$6,D31=Tabelle4!K$5),"bitte angeben",IF(OR(AND(D30=Tabelle4!C$2,D31=Tabelle4!K$3),AND(D31=Tabelle4!C$2,D30=Tabelle4!K$3)),"keine Abrechn.","wird ausgefüllt")))))))</f>
        <v>wird ausgefüllt</v>
      </c>
      <c r="H30" s="315" t="s">
        <v>22</v>
      </c>
      <c r="I30" s="316"/>
      <c r="J30" s="320"/>
      <c r="K30" s="120" t="str">
        <f>IF(OR(G30="bitte angeben",G30="wird ausgefüllt",G30="keine Abrechn."),"",IF(G31="hin und zurück",ROUNDUP(2*IF(X30=0,IF(OR(D30=Tabelle4!C$4,D31=Tabelle4!K$5),G30,MIN(F$10,G30)),G30),0),IF(OR(G31="nur hin",G31="nur zurück"),ROUNDUP(IF(X30=0,IF(OR(D30=Tabelle4!C$4,D31=Tabelle4!K$5),G30,MIN(F$10,G30)),G30),0),"")))</f>
        <v/>
      </c>
      <c r="L30" s="275" t="str">
        <f>IF(K30="","",IF(N$16="ja",0.125,0.08))</f>
        <v/>
      </c>
      <c r="M30" s="124"/>
      <c r="N30" s="125"/>
      <c r="O30" s="126"/>
      <c r="P30" s="284"/>
      <c r="Q30" s="285"/>
      <c r="R30" s="127" t="str">
        <f>IF(W30=1,"1","")&amp;IF(Y30=1,"2","")&amp;IF(AA30=1,"3","")</f>
        <v/>
      </c>
      <c r="S30" s="108" t="str">
        <f>IF(V30=0,"---",(IF(AND(K30&lt;&gt;"",L30&lt;&gt;""),K30*L30,0)+IF(AND(N31&lt;=K30,M30&lt;&gt;""),N31,0)*0.01*M31+Q30*0.5)*V30*Z30*IF($A$16="Die obigen Angaben in den Zeilen 6 bis 11 sind noch unvollständig",0,1))</f>
        <v>---</v>
      </c>
      <c r="T30" s="106" t="str">
        <f>IF(OR(B30="---",D30="bitte auswählen",D31="bitte auswählen",H30="bitte auswählen"),"---",IF($A$16="Die obigen Angaben in den Zeilen 6 bis 11 sind noch unvollständig",0,1)*X30*V30*Z30* IF(H31=Tabelle4!D$14,IF(W$11-J30&lt;8/24,0,(IF(W$11-J30&lt;14/24,3,6)))+ IF(J31-W$12&lt;8/24,0,(IF(J31-W$12&lt;14/24,3,6)))+MIN(MAX(20,I31),80),IF(I31-I30&lt;8/24,0,(IF(I31-I30&lt;14/24,3,6)))))</f>
        <v>---</v>
      </c>
      <c r="U30" s="110" t="str">
        <f>IF(AND(S30="---",T30="---"),"---",IF(S30&lt;&gt;"---",S30,0)+IF(T30&lt;&gt;"---",T30,0))</f>
        <v>---</v>
      </c>
      <c r="V30" s="273">
        <f>IF(OR(B30="---",D31="bitte auswählen",H30="bitte auswählen",AND(G30="",P30="",OR(J30=0,J31=0))),0,1)</f>
        <v>0</v>
      </c>
      <c r="W30" s="272">
        <f>IF(AND(B30="---",D31="bitte auswählen",H30="bitte auswählen"),0,IF(OR(B30="---",D30="bitte auswählen",H30="bitte auswählen",AND(G30="",P30="",OR(J30=0,J31=0))),1,0))</f>
        <v>0</v>
      </c>
      <c r="X30" s="271">
        <f>IF(X31=H$16,IF(D30&lt;&gt;Tabelle4!C$4,0,1),1)</f>
        <v>1</v>
      </c>
      <c r="Y30" s="272">
        <f>IF(X31=H$16,IF(D30&lt;&gt;Tabelle4!C$4,1,0),0)</f>
        <v>0</v>
      </c>
      <c r="Z30" s="282">
        <f>IF(C30="",1,IF(J$9="bitte angeben",0,IF(OR(C30&lt;EDATE(J$9,-6),J$9&lt;C30),0,1)))</f>
        <v>1</v>
      </c>
      <c r="AA30" s="283">
        <f>IF(C30="",0,IF(J$9="bitte angeben",1,IF(OR(C30&lt;EDATE(J$9,-6),J$9&lt;C30),1,0)))</f>
        <v>0</v>
      </c>
    </row>
    <row r="31" spans="1:27" ht="10.5" customHeight="1" thickBot="1" x14ac:dyDescent="0.25">
      <c r="A31" s="112"/>
      <c r="B31" s="113"/>
      <c r="C31" s="115"/>
      <c r="D31" s="117" t="s">
        <v>22</v>
      </c>
      <c r="E31" s="117"/>
      <c r="F31" s="117"/>
      <c r="G31" s="276" t="s">
        <v>22</v>
      </c>
      <c r="H31" s="317"/>
      <c r="I31" s="318"/>
      <c r="J31" s="277"/>
      <c r="K31" s="121"/>
      <c r="L31" s="278" t="str">
        <f>IF(L30="","","€ je km")</f>
        <v/>
      </c>
      <c r="M31" s="279"/>
      <c r="N31" s="122"/>
      <c r="O31" s="123"/>
      <c r="P31" s="280"/>
      <c r="Q31" s="281"/>
      <c r="R31" s="128"/>
      <c r="S31" s="109"/>
      <c r="T31" s="107"/>
      <c r="U31" s="111"/>
      <c r="V31" s="273"/>
      <c r="W31" s="272"/>
      <c r="X31" s="272">
        <f>VLOOKUP(D31,Tabelle4!K$1:L$5,2,FALSE)</f>
        <v>0</v>
      </c>
      <c r="Y31" s="272"/>
      <c r="Z31" s="273"/>
      <c r="AA31" s="273"/>
    </row>
    <row r="32" spans="1:27" ht="10.5" customHeight="1" x14ac:dyDescent="0.2">
      <c r="A32" s="112">
        <v>5</v>
      </c>
      <c r="B32" s="113" t="str">
        <f>IF(C32="","---",(IF(WEEKDAY(C32,2)=1,"Mo",(IF(WEEKDAY(C32,2)=2,"Di",(IF(WEEKDAY(C32,2)=3,"Mi",(IF(WEEKDAY(C32,2)=4,"Do",(IF(WEEKDAY(C32,2)=5,"Fr",(IF(WEEKDAY(C32,2)=6,"Sa","So")))))))))))))</f>
        <v>---</v>
      </c>
      <c r="C32" s="114"/>
      <c r="D32" s="116" t="s">
        <v>22</v>
      </c>
      <c r="E32" s="116"/>
      <c r="F32" s="116"/>
      <c r="G32" s="274" t="str">
        <f>IF(AND(D32=Tabelle4!C$2,D33=Tabelle4!K$2),F$9,IF(AND(D32=Tabelle4!C$4,D33=Tabelle4!K$2),F$10,IF(AND(D32=Tabelle4!C$2,D33=Tabelle4!K$4),F$11,IF(AND(D32=Tabelle4!C$4,D33=Tabelle4!K$4),F$12,IF(AND(D32=Tabelle4!C$5,D33=Tabelle4!K$2),F$13,IF(OR(D32=Tabelle4!C$6,D33=Tabelle4!K$5),"bitte angeben",IF(OR(AND(D32=Tabelle4!C$2,D33=Tabelle4!K$3),AND(D33=Tabelle4!C$2,D32=Tabelle4!K$3)),"keine Abrechn.","wird ausgefüllt")))))))</f>
        <v>wird ausgefüllt</v>
      </c>
      <c r="H32" s="315" t="s">
        <v>22</v>
      </c>
      <c r="I32" s="316"/>
      <c r="J32" s="320"/>
      <c r="K32" s="120" t="str">
        <f>IF(OR(G32="bitte angeben",G32="wird ausgefüllt",G32="keine Abrechn."),"",IF(G33="hin und zurück",ROUNDUP(2*IF(X32=0,IF(OR(D32=Tabelle4!C$4,D33=Tabelle4!K$5),G32,MIN(F$10,G32)),G32),0),IF(OR(G33="nur hin",G33="nur zurück"),ROUNDUP(IF(X32=0,IF(OR(D32=Tabelle4!C$4,D33=Tabelle4!K$5),G32,MIN(F$10,G32)),G32),0),"")))</f>
        <v/>
      </c>
      <c r="L32" s="275" t="str">
        <f>IF(K32="","",IF(N$16="ja",0.125,0.08))</f>
        <v/>
      </c>
      <c r="M32" s="124"/>
      <c r="N32" s="125"/>
      <c r="O32" s="126"/>
      <c r="P32" s="284"/>
      <c r="Q32" s="285"/>
      <c r="R32" s="127" t="str">
        <f>IF(W32=1,"1","")&amp;IF(Y32=1,"2","")&amp;IF(AA32=1,"3","")</f>
        <v/>
      </c>
      <c r="S32" s="108" t="str">
        <f>IF(V32=0,"---",(IF(AND(K32&lt;&gt;"",L32&lt;&gt;""),K32*L32,0)+IF(AND(N33&lt;=K32,M32&lt;&gt;""),N33,0)*0.01*M33+Q32*0.5)*V32*Z32*IF($A$16="Die obigen Angaben in den Zeilen 6 bis 11 sind noch unvollständig",0,1))</f>
        <v>---</v>
      </c>
      <c r="T32" s="106" t="str">
        <f>IF(OR(B32="---",D32="bitte auswählen",D33="bitte auswählen",H32="bitte auswählen"),"---",IF($A$16="Die obigen Angaben in den Zeilen 6 bis 11 sind noch unvollständig",0,1)*X32*V32*Z32* IF(H33=Tabelle4!D$14,IF(W$11-J32&lt;8/24,0,(IF(W$11-J32&lt;14/24,3,6)))+ IF(J33-W$12&lt;8/24,0,(IF(J33-W$12&lt;14/24,3,6)))+MIN(MAX(20,I33),80),IF(I33-I32&lt;8/24,0,(IF(I33-I32&lt;14/24,3,6)))))</f>
        <v>---</v>
      </c>
      <c r="U32" s="110" t="str">
        <f>IF(AND(S32="---",T32="---"),"---",IF(S32&lt;&gt;"---",S32,0)+IF(T32&lt;&gt;"---",T32,0))</f>
        <v>---</v>
      </c>
      <c r="V32" s="273">
        <f>IF(OR(B32="---",D33="bitte auswählen",H32="bitte auswählen",AND(G32="",P32="",OR(J32=0,J33=0))),0,1)</f>
        <v>0</v>
      </c>
      <c r="W32" s="272">
        <f>IF(AND(B32="---",D33="bitte auswählen",H32="bitte auswählen"),0,IF(OR(B32="---",D32="bitte auswählen",H32="bitte auswählen",AND(G32="",P32="",OR(J32=0,J33=0))),1,0))</f>
        <v>0</v>
      </c>
      <c r="X32" s="271">
        <f>IF(X33=H$16,IF(D32&lt;&gt;Tabelle4!C$4,0,1),1)</f>
        <v>1</v>
      </c>
      <c r="Y32" s="272">
        <f>IF(X33=H$16,IF(D32&lt;&gt;Tabelle4!C$4,1,0),0)</f>
        <v>0</v>
      </c>
      <c r="Z32" s="282">
        <f>IF(C32="",1,IF(J$9="bitte angeben",0,IF(OR(C32&lt;EDATE(J$9,-6),J$9&lt;C32),0,1)))</f>
        <v>1</v>
      </c>
      <c r="AA32" s="283">
        <f>IF(C32="",0,IF(J$9="bitte angeben",1,IF(OR(C32&lt;EDATE(J$9,-6),J$9&lt;C32),1,0)))</f>
        <v>0</v>
      </c>
    </row>
    <row r="33" spans="1:27" ht="10.5" customHeight="1" thickBot="1" x14ac:dyDescent="0.25">
      <c r="A33" s="112"/>
      <c r="B33" s="113"/>
      <c r="C33" s="115"/>
      <c r="D33" s="117" t="s">
        <v>22</v>
      </c>
      <c r="E33" s="117"/>
      <c r="F33" s="117"/>
      <c r="G33" s="276" t="s">
        <v>22</v>
      </c>
      <c r="H33" s="317"/>
      <c r="I33" s="318"/>
      <c r="J33" s="277"/>
      <c r="K33" s="121"/>
      <c r="L33" s="278" t="str">
        <f>IF(L32="","","€ je km")</f>
        <v/>
      </c>
      <c r="M33" s="279"/>
      <c r="N33" s="122"/>
      <c r="O33" s="123"/>
      <c r="P33" s="280"/>
      <c r="Q33" s="281"/>
      <c r="R33" s="128"/>
      <c r="S33" s="109"/>
      <c r="T33" s="107"/>
      <c r="U33" s="111"/>
      <c r="V33" s="273"/>
      <c r="W33" s="272"/>
      <c r="X33" s="272">
        <f>VLOOKUP(D33,Tabelle4!K$1:L$5,2,FALSE)</f>
        <v>0</v>
      </c>
      <c r="Y33" s="272"/>
      <c r="Z33" s="273"/>
      <c r="AA33" s="273"/>
    </row>
    <row r="34" spans="1:27" ht="10.5" customHeight="1" x14ac:dyDescent="0.2">
      <c r="A34" s="112">
        <v>6</v>
      </c>
      <c r="B34" s="113" t="str">
        <f>IF(C34="","---",(IF(WEEKDAY(C34,2)=1,"Mo",(IF(WEEKDAY(C34,2)=2,"Di",(IF(WEEKDAY(C34,2)=3,"Mi",(IF(WEEKDAY(C34,2)=4,"Do",(IF(WEEKDAY(C34,2)=5,"Fr",(IF(WEEKDAY(C34,2)=6,"Sa","So")))))))))))))</f>
        <v>---</v>
      </c>
      <c r="C34" s="114"/>
      <c r="D34" s="116" t="s">
        <v>22</v>
      </c>
      <c r="E34" s="116"/>
      <c r="F34" s="116"/>
      <c r="G34" s="274" t="str">
        <f>IF(AND(D34=Tabelle4!C$2,D35=Tabelle4!K$2),F$9,IF(AND(D34=Tabelle4!C$4,D35=Tabelle4!K$2),F$10,IF(AND(D34=Tabelle4!C$2,D35=Tabelle4!K$4),F$11,IF(AND(D34=Tabelle4!C$4,D35=Tabelle4!K$4),F$12,IF(AND(D34=Tabelle4!C$5,D35=Tabelle4!K$2),F$13,IF(OR(D34=Tabelle4!C$6,D35=Tabelle4!K$5),"bitte angeben",IF(OR(AND(D34=Tabelle4!C$2,D35=Tabelle4!K$3),AND(D35=Tabelle4!C$2,D34=Tabelle4!K$3)),"keine Abrechn.","wird ausgefüllt")))))))</f>
        <v>wird ausgefüllt</v>
      </c>
      <c r="H34" s="315" t="s">
        <v>22</v>
      </c>
      <c r="I34" s="316"/>
      <c r="J34" s="320"/>
      <c r="K34" s="120" t="str">
        <f>IF(OR(G34="bitte angeben",G34="wird ausgefüllt",G34="keine Abrechn."),"",IF(G35="hin und zurück",ROUNDUP(2*IF(X34=0,IF(OR(D34=Tabelle4!C$4,D35=Tabelle4!K$5),G34,MIN(F$10,G34)),G34),0),IF(OR(G35="nur hin",G35="nur zurück"),ROUNDUP(IF(X34=0,IF(OR(D34=Tabelle4!C$4,D35=Tabelle4!K$5),G34,MIN(F$10,G34)),G34),0),"")))</f>
        <v/>
      </c>
      <c r="L34" s="275" t="str">
        <f>IF(K34="","",IF(N$16="ja",0.125,0.08))</f>
        <v/>
      </c>
      <c r="M34" s="124"/>
      <c r="N34" s="125"/>
      <c r="O34" s="126"/>
      <c r="P34" s="284"/>
      <c r="Q34" s="285"/>
      <c r="R34" s="127" t="str">
        <f>IF(W34=1,"1","")&amp;IF(Y34=1,"2","")&amp;IF(AA34=1,"3","")</f>
        <v/>
      </c>
      <c r="S34" s="108" t="str">
        <f>IF(V34=0,"---",(IF(AND(K34&lt;&gt;"",L34&lt;&gt;""),K34*L34,0)+IF(AND(N35&lt;=K34,M34&lt;&gt;""),N35,0)*0.01*M35+Q34*0.5)*V34*Z34*IF($A$16="Die obigen Angaben in den Zeilen 6 bis 11 sind noch unvollständig",0,1))</f>
        <v>---</v>
      </c>
      <c r="T34" s="106" t="str">
        <f>IF(OR(B34="---",D34="bitte auswählen",D35="bitte auswählen",H34="bitte auswählen"),"---",IF($A$16="Die obigen Angaben in den Zeilen 6 bis 11 sind noch unvollständig",0,1)*X34*V34*Z34* IF(H35=Tabelle4!D$14,IF(W$11-J34&lt;8/24,0,(IF(W$11-J34&lt;14/24,3,6)))+ IF(J35-W$12&lt;8/24,0,(IF(J35-W$12&lt;14/24,3,6)))+MIN(MAX(20,I35),80),IF(I35-I34&lt;8/24,0,(IF(I35-I34&lt;14/24,3,6)))))</f>
        <v>---</v>
      </c>
      <c r="U34" s="110" t="str">
        <f>IF(AND(S34="---",T34="---"),"---",IF(S34&lt;&gt;"---",S34,0)+IF(T34&lt;&gt;"---",T34,0))</f>
        <v>---</v>
      </c>
      <c r="V34" s="273">
        <f>IF(OR(B34="---",D35="bitte auswählen",H34="bitte auswählen",AND(G34="",P34="",OR(J34=0,J35=0))),0,1)</f>
        <v>0</v>
      </c>
      <c r="W34" s="272">
        <f>IF(AND(B34="---",D35="bitte auswählen",H34="bitte auswählen"),0,IF(OR(B34="---",D34="bitte auswählen",H34="bitte auswählen",AND(G34="",P34="",OR(J34=0,J35=0))),1,0))</f>
        <v>0</v>
      </c>
      <c r="X34" s="271">
        <f>IF(X35=H$16,IF(D34&lt;&gt;Tabelle4!C$4,0,1),1)</f>
        <v>1</v>
      </c>
      <c r="Y34" s="272">
        <f>IF(X35=H$16,IF(D34&lt;&gt;Tabelle4!C$4,1,0),0)</f>
        <v>0</v>
      </c>
      <c r="Z34" s="282">
        <f>IF(C34="",1,IF(J$9="bitte angeben",0,IF(OR(C34&lt;EDATE(J$9,-6),J$9&lt;C34),0,1)))</f>
        <v>1</v>
      </c>
      <c r="AA34" s="283">
        <f>IF(C34="",0,IF(J$9="bitte angeben",1,IF(OR(C34&lt;EDATE(J$9,-6),J$9&lt;C34),1,0)))</f>
        <v>0</v>
      </c>
    </row>
    <row r="35" spans="1:27" ht="10.5" customHeight="1" thickBot="1" x14ac:dyDescent="0.25">
      <c r="A35" s="112"/>
      <c r="B35" s="113"/>
      <c r="C35" s="115"/>
      <c r="D35" s="117" t="s">
        <v>22</v>
      </c>
      <c r="E35" s="117"/>
      <c r="F35" s="117"/>
      <c r="G35" s="276" t="s">
        <v>22</v>
      </c>
      <c r="H35" s="317"/>
      <c r="I35" s="318"/>
      <c r="J35" s="277"/>
      <c r="K35" s="121"/>
      <c r="L35" s="278" t="str">
        <f>IF(L34="","","€ je km")</f>
        <v/>
      </c>
      <c r="M35" s="279"/>
      <c r="N35" s="122"/>
      <c r="O35" s="123"/>
      <c r="P35" s="280"/>
      <c r="Q35" s="281"/>
      <c r="R35" s="128"/>
      <c r="S35" s="109"/>
      <c r="T35" s="107"/>
      <c r="U35" s="111"/>
      <c r="V35" s="273"/>
      <c r="W35" s="272"/>
      <c r="X35" s="272">
        <f>VLOOKUP(D35,Tabelle4!K$1:L$5,2,FALSE)</f>
        <v>0</v>
      </c>
      <c r="Y35" s="272"/>
      <c r="Z35" s="273"/>
      <c r="AA35" s="273"/>
    </row>
    <row r="36" spans="1:27" ht="10.5" customHeight="1" x14ac:dyDescent="0.2">
      <c r="A36" s="112">
        <v>7</v>
      </c>
      <c r="B36" s="113" t="str">
        <f>IF(C36="","---",(IF(WEEKDAY(C36,2)=1,"Mo",(IF(WEEKDAY(C36,2)=2,"Di",(IF(WEEKDAY(C36,2)=3,"Mi",(IF(WEEKDAY(C36,2)=4,"Do",(IF(WEEKDAY(C36,2)=5,"Fr",(IF(WEEKDAY(C36,2)=6,"Sa","So")))))))))))))</f>
        <v>---</v>
      </c>
      <c r="C36" s="114"/>
      <c r="D36" s="116" t="s">
        <v>22</v>
      </c>
      <c r="E36" s="116"/>
      <c r="F36" s="116"/>
      <c r="G36" s="274" t="str">
        <f>IF(AND(D36=Tabelle4!C$2,D37=Tabelle4!K$2),F$9,IF(AND(D36=Tabelle4!C$4,D37=Tabelle4!K$2),F$10,IF(AND(D36=Tabelle4!C$2,D37=Tabelle4!K$4),F$11,IF(AND(D36=Tabelle4!C$4,D37=Tabelle4!K$4),F$12,IF(AND(D36=Tabelle4!C$5,D37=Tabelle4!K$2),F$13,IF(OR(D36=Tabelle4!C$6,D37=Tabelle4!K$5),"bitte angeben",IF(OR(AND(D36=Tabelle4!C$2,D37=Tabelle4!K$3),AND(D37=Tabelle4!C$2,D36=Tabelle4!K$3)),"keine Abrechn.","wird ausgefüllt")))))))</f>
        <v>wird ausgefüllt</v>
      </c>
      <c r="H36" s="315" t="s">
        <v>22</v>
      </c>
      <c r="I36" s="316"/>
      <c r="J36" s="320"/>
      <c r="K36" s="120" t="str">
        <f>IF(OR(G36="bitte angeben",G36="wird ausgefüllt",G36="keine Abrechn."),"",IF(G37="hin und zurück",ROUNDUP(2*IF(X36=0,IF(OR(D36=Tabelle4!C$4,D37=Tabelle4!K$5),G36,MIN(F$10,G36)),G36),0),IF(OR(G37="nur hin",G37="nur zurück"),ROUNDUP(IF(X36=0,IF(OR(D36=Tabelle4!C$4,D37=Tabelle4!K$5),G36,MIN(F$10,G36)),G36),0),"")))</f>
        <v/>
      </c>
      <c r="L36" s="275" t="str">
        <f>IF(K36="","",IF(N$16="ja",0.125,0.08))</f>
        <v/>
      </c>
      <c r="M36" s="124"/>
      <c r="N36" s="125"/>
      <c r="O36" s="126"/>
      <c r="P36" s="284"/>
      <c r="Q36" s="285"/>
      <c r="R36" s="127" t="str">
        <f>IF(W36=1,"1","")&amp;IF(Y36=1,"2","")&amp;IF(AA36=1,"3","")</f>
        <v/>
      </c>
      <c r="S36" s="108" t="str">
        <f>IF(V36=0,"---",(IF(AND(K36&lt;&gt;"",L36&lt;&gt;""),K36*L36,0)+IF(AND(N37&lt;=K36,M36&lt;&gt;""),N37,0)*0.01*M37+Q36*0.5)*V36*Z36*IF($A$16="Die obigen Angaben in den Zeilen 6 bis 11 sind noch unvollständig",0,1))</f>
        <v>---</v>
      </c>
      <c r="T36" s="106" t="str">
        <f>IF(OR(B36="---",D36="bitte auswählen",D37="bitte auswählen",H36="bitte auswählen"),"---",IF($A$16="Die obigen Angaben in den Zeilen 6 bis 11 sind noch unvollständig",0,1)*X36*V36*Z36* IF(H37=Tabelle4!D$14,IF(W$11-J36&lt;8/24,0,(IF(W$11-J36&lt;14/24,3,6)))+ IF(J37-W$12&lt;8/24,0,(IF(J37-W$12&lt;14/24,3,6)))+MIN(MAX(20,I37),80),IF(I37-I36&lt;8/24,0,(IF(I37-I36&lt;14/24,3,6)))))</f>
        <v>---</v>
      </c>
      <c r="U36" s="110" t="str">
        <f>IF(AND(S36="---",T36="---"),"---",IF(S36&lt;&gt;"---",S36,0)+IF(T36&lt;&gt;"---",T36,0))</f>
        <v>---</v>
      </c>
      <c r="V36" s="273">
        <f>IF(OR(B36="---",D37="bitte auswählen",H36="bitte auswählen",AND(G36="",P36="",OR(J36=0,J37=0))),0,1)</f>
        <v>0</v>
      </c>
      <c r="W36" s="272">
        <f>IF(AND(B36="---",D37="bitte auswählen",H36="bitte auswählen"),0,IF(OR(B36="---",D36="bitte auswählen",H36="bitte auswählen",AND(G36="",P36="",OR(J36=0,J37=0))),1,0))</f>
        <v>0</v>
      </c>
      <c r="X36" s="271">
        <f>IF(X37=H$16,IF(D36&lt;&gt;Tabelle4!C$4,0,1),1)</f>
        <v>1</v>
      </c>
      <c r="Y36" s="272">
        <f>IF(X37=H$16,IF(D36&lt;&gt;Tabelle4!C$4,1,0),0)</f>
        <v>0</v>
      </c>
      <c r="Z36" s="282">
        <f>IF(C36="",1,IF(J$9="bitte angeben",0,IF(OR(C36&lt;EDATE(J$9,-6),J$9&lt;C36),0,1)))</f>
        <v>1</v>
      </c>
      <c r="AA36" s="283">
        <f>IF(C36="",0,IF(J$9="bitte angeben",1,IF(OR(C36&lt;EDATE(J$9,-6),J$9&lt;C36),1,0)))</f>
        <v>0</v>
      </c>
    </row>
    <row r="37" spans="1:27" ht="10.5" customHeight="1" thickBot="1" x14ac:dyDescent="0.25">
      <c r="A37" s="112"/>
      <c r="B37" s="113"/>
      <c r="C37" s="115"/>
      <c r="D37" s="117" t="s">
        <v>22</v>
      </c>
      <c r="E37" s="117"/>
      <c r="F37" s="117"/>
      <c r="G37" s="276" t="s">
        <v>22</v>
      </c>
      <c r="H37" s="317"/>
      <c r="I37" s="318"/>
      <c r="J37" s="277"/>
      <c r="K37" s="121"/>
      <c r="L37" s="278" t="str">
        <f>IF(L36="","","€ je km")</f>
        <v/>
      </c>
      <c r="M37" s="279"/>
      <c r="N37" s="122"/>
      <c r="O37" s="123"/>
      <c r="P37" s="280"/>
      <c r="Q37" s="281"/>
      <c r="R37" s="128"/>
      <c r="S37" s="109"/>
      <c r="T37" s="107"/>
      <c r="U37" s="111"/>
      <c r="V37" s="273"/>
      <c r="W37" s="272"/>
      <c r="X37" s="272">
        <f>VLOOKUP(D37,Tabelle4!K$1:L$5,2,FALSE)</f>
        <v>0</v>
      </c>
      <c r="Y37" s="272"/>
      <c r="Z37" s="273"/>
      <c r="AA37" s="273"/>
    </row>
    <row r="38" spans="1:27" ht="10.5" customHeight="1" x14ac:dyDescent="0.2">
      <c r="A38" s="112">
        <v>8</v>
      </c>
      <c r="B38" s="113" t="str">
        <f>IF(C38="","---",(IF(WEEKDAY(C38,2)=1,"Mo",(IF(WEEKDAY(C38,2)=2,"Di",(IF(WEEKDAY(C38,2)=3,"Mi",(IF(WEEKDAY(C38,2)=4,"Do",(IF(WEEKDAY(C38,2)=5,"Fr",(IF(WEEKDAY(C38,2)=6,"Sa","So")))))))))))))</f>
        <v>---</v>
      </c>
      <c r="C38" s="114"/>
      <c r="D38" s="116" t="s">
        <v>22</v>
      </c>
      <c r="E38" s="116"/>
      <c r="F38" s="116"/>
      <c r="G38" s="274" t="str">
        <f>IF(AND(D38=Tabelle4!C$2,D39=Tabelle4!K$2),F$9,IF(AND(D38=Tabelle4!C$4,D39=Tabelle4!K$2),F$10,IF(AND(D38=Tabelle4!C$2,D39=Tabelle4!K$4),F$11,IF(AND(D38=Tabelle4!C$4,D39=Tabelle4!K$4),F$12,IF(AND(D38=Tabelle4!C$5,D39=Tabelle4!K$2),F$13,IF(OR(D38=Tabelle4!C$6,D39=Tabelle4!K$5),"bitte angeben",IF(OR(AND(D38=Tabelle4!C$2,D39=Tabelle4!K$3),AND(D39=Tabelle4!C$2,D38=Tabelle4!K$3)),"keine Abrechn.","wird ausgefüllt")))))))</f>
        <v>wird ausgefüllt</v>
      </c>
      <c r="H38" s="315" t="s">
        <v>22</v>
      </c>
      <c r="I38" s="316"/>
      <c r="J38" s="320"/>
      <c r="K38" s="120" t="str">
        <f>IF(OR(G38="bitte angeben",G38="wird ausgefüllt",G38="keine Abrechn."),"",IF(G39="hin und zurück",ROUNDUP(2*IF(X38=0,IF(OR(D38=Tabelle4!C$4,D39=Tabelle4!K$5),G38,MIN(F$10,G38)),G38),0),IF(OR(G39="nur hin",G39="nur zurück"),ROUNDUP(IF(X38=0,IF(OR(D38=Tabelle4!C$4,D39=Tabelle4!K$5),G38,MIN(F$10,G38)),G38),0),"")))</f>
        <v/>
      </c>
      <c r="L38" s="275" t="str">
        <f>IF(K38="","",IF(N$16="ja",0.125,0.08))</f>
        <v/>
      </c>
      <c r="M38" s="124"/>
      <c r="N38" s="125"/>
      <c r="O38" s="126"/>
      <c r="P38" s="284"/>
      <c r="Q38" s="285"/>
      <c r="R38" s="127" t="str">
        <f>IF(W38=1,"1","")&amp;IF(Y38=1,"2","")&amp;IF(AA38=1,"3","")</f>
        <v/>
      </c>
      <c r="S38" s="108" t="str">
        <f>IF(V38=0,"---",(IF(AND(K38&lt;&gt;"",L38&lt;&gt;""),K38*L38,0)+IF(AND(N39&lt;=K38,M38&lt;&gt;""),N39,0)*0.01*M39+Q38*0.5)*V38*Z38*IF($A$16="Die obigen Angaben in den Zeilen 6 bis 11 sind noch unvollständig",0,1))</f>
        <v>---</v>
      </c>
      <c r="T38" s="106" t="str">
        <f>IF(OR(B38="---",D38="bitte auswählen",D39="bitte auswählen",H38="bitte auswählen"),"---",IF($A$16="Die obigen Angaben in den Zeilen 6 bis 11 sind noch unvollständig",0,1)*X38*V38*Z38* IF(H39=Tabelle4!D$14,IF(W$11-J38&lt;8/24,0,(IF(W$11-J38&lt;14/24,3,6)))+ IF(J39-W$12&lt;8/24,0,(IF(J39-W$12&lt;14/24,3,6)))+MIN(MAX(20,I39),80),IF(I39-I38&lt;8/24,0,(IF(I39-I38&lt;14/24,3,6)))))</f>
        <v>---</v>
      </c>
      <c r="U38" s="110" t="str">
        <f>IF(AND(S38="---",T38="---"),"---",IF(S38&lt;&gt;"---",S38,0)+IF(T38&lt;&gt;"---",T38,0))</f>
        <v>---</v>
      </c>
      <c r="V38" s="273">
        <f>IF(OR(B38="---",D39="bitte auswählen",H38="bitte auswählen",AND(G38="",P38="",OR(J38=0,J39=0))),0,1)</f>
        <v>0</v>
      </c>
      <c r="W38" s="272">
        <f>IF(AND(B38="---",D39="bitte auswählen",H38="bitte auswählen"),0,IF(OR(B38="---",D38="bitte auswählen",H38="bitte auswählen",AND(G38="",P38="",OR(J38=0,J39=0))),1,0))</f>
        <v>0</v>
      </c>
      <c r="X38" s="271">
        <f>IF(X39=H$16,IF(D38&lt;&gt;Tabelle4!C$4,0,1),1)</f>
        <v>1</v>
      </c>
      <c r="Y38" s="272">
        <f>IF(X39=H$16,IF(D38&lt;&gt;Tabelle4!C$4,1,0),0)</f>
        <v>0</v>
      </c>
      <c r="Z38" s="282">
        <f>IF(C38="",1,IF(J$9="bitte angeben",0,IF(OR(C38&lt;EDATE(J$9,-6),J$9&lt;C38),0,1)))</f>
        <v>1</v>
      </c>
      <c r="AA38" s="283">
        <f>IF(C38="",0,IF(J$9="bitte angeben",1,IF(OR(C38&lt;EDATE(J$9,-6),J$9&lt;C38),1,0)))</f>
        <v>0</v>
      </c>
    </row>
    <row r="39" spans="1:27" ht="10.5" customHeight="1" thickBot="1" x14ac:dyDescent="0.25">
      <c r="A39" s="112"/>
      <c r="B39" s="113"/>
      <c r="C39" s="115"/>
      <c r="D39" s="117" t="s">
        <v>22</v>
      </c>
      <c r="E39" s="117"/>
      <c r="F39" s="117"/>
      <c r="G39" s="276" t="s">
        <v>22</v>
      </c>
      <c r="H39" s="317"/>
      <c r="I39" s="318"/>
      <c r="J39" s="277"/>
      <c r="K39" s="121"/>
      <c r="L39" s="278" t="str">
        <f>IF(L38="","","€ je km")</f>
        <v/>
      </c>
      <c r="M39" s="279"/>
      <c r="N39" s="122"/>
      <c r="O39" s="123"/>
      <c r="P39" s="280"/>
      <c r="Q39" s="281"/>
      <c r="R39" s="128"/>
      <c r="S39" s="109"/>
      <c r="T39" s="107"/>
      <c r="U39" s="111"/>
      <c r="V39" s="273"/>
      <c r="W39" s="272"/>
      <c r="X39" s="272">
        <f>VLOOKUP(D39,Tabelle4!K$1:L$5,2,FALSE)</f>
        <v>0</v>
      </c>
      <c r="Y39" s="272"/>
      <c r="Z39" s="273"/>
      <c r="AA39" s="273"/>
    </row>
    <row r="40" spans="1:27" ht="10.5" customHeight="1" x14ac:dyDescent="0.2">
      <c r="A40" s="112">
        <v>9</v>
      </c>
      <c r="B40" s="113" t="str">
        <f>IF(C40="","---",(IF(WEEKDAY(C40,2)=1,"Mo",(IF(WEEKDAY(C40,2)=2,"Di",(IF(WEEKDAY(C40,2)=3,"Mi",(IF(WEEKDAY(C40,2)=4,"Do",(IF(WEEKDAY(C40,2)=5,"Fr",(IF(WEEKDAY(C40,2)=6,"Sa","So")))))))))))))</f>
        <v>---</v>
      </c>
      <c r="C40" s="114"/>
      <c r="D40" s="116" t="s">
        <v>22</v>
      </c>
      <c r="E40" s="116"/>
      <c r="F40" s="116"/>
      <c r="G40" s="274" t="str">
        <f>IF(AND(D40=Tabelle4!C$2,D41=Tabelle4!K$2),F$9,IF(AND(D40=Tabelle4!C$4,D41=Tabelle4!K$2),F$10,IF(AND(D40=Tabelle4!C$2,D41=Tabelle4!K$4),F$11,IF(AND(D40=Tabelle4!C$4,D41=Tabelle4!K$4),F$12,IF(AND(D40=Tabelle4!C$5,D41=Tabelle4!K$2),F$13,IF(OR(D40=Tabelle4!C$6,D41=Tabelle4!K$5),"bitte angeben",IF(OR(AND(D40=Tabelle4!C$2,D41=Tabelle4!K$3),AND(D41=Tabelle4!C$2,D40=Tabelle4!K$3)),"keine Abrechn.","wird ausgefüllt")))))))</f>
        <v>wird ausgefüllt</v>
      </c>
      <c r="H40" s="315" t="s">
        <v>22</v>
      </c>
      <c r="I40" s="316"/>
      <c r="J40" s="320"/>
      <c r="K40" s="120" t="str">
        <f>IF(OR(G40="bitte angeben",G40="wird ausgefüllt",G40="keine Abrechn."),"",IF(G41="hin und zurück",ROUNDUP(2*IF(X40=0,IF(OR(D40=Tabelle4!C$4,D41=Tabelle4!K$5),G40,MIN(F$10,G40)),G40),0),IF(OR(G41="nur hin",G41="nur zurück"),ROUNDUP(IF(X40=0,IF(OR(D40=Tabelle4!C$4,D41=Tabelle4!K$5),G40,MIN(F$10,G40)),G40),0),"")))</f>
        <v/>
      </c>
      <c r="L40" s="275" t="str">
        <f>IF(K40="","",IF(N$16="ja",0.125,0.08))</f>
        <v/>
      </c>
      <c r="M40" s="124"/>
      <c r="N40" s="125"/>
      <c r="O40" s="126"/>
      <c r="P40" s="284"/>
      <c r="Q40" s="285"/>
      <c r="R40" s="127" t="str">
        <f>IF(W40=1,"1","")&amp;IF(Y40=1,"2","")&amp;IF(AA40=1,"3","")</f>
        <v/>
      </c>
      <c r="S40" s="108" t="str">
        <f>IF(V40=0,"---",(IF(AND(K40&lt;&gt;"",L40&lt;&gt;""),K40*L40,0)+IF(AND(N41&lt;=K40,M40&lt;&gt;""),N41,0)*0.01*M41+Q40*0.5)*V40*Z40*IF($A$16="Die obigen Angaben in den Zeilen 6 bis 11 sind noch unvollständig",0,1))</f>
        <v>---</v>
      </c>
      <c r="T40" s="106" t="str">
        <f>IF(OR(B40="---",D40="bitte auswählen",D41="bitte auswählen",H40="bitte auswählen"),"---",IF($A$16="Die obigen Angaben in den Zeilen 6 bis 11 sind noch unvollständig",0,1)*X40*V40*Z40* IF(H41=Tabelle4!D$14,IF(W$11-J40&lt;8/24,0,(IF(W$11-J40&lt;14/24,3,6)))+ IF(J41-W$12&lt;8/24,0,(IF(J41-W$12&lt;14/24,3,6)))+MIN(MAX(20,I41),80),IF(I41-I40&lt;8/24,0,(IF(I41-I40&lt;14/24,3,6)))))</f>
        <v>---</v>
      </c>
      <c r="U40" s="110" t="str">
        <f>IF(AND(S40="---",T40="---"),"---",IF(S40&lt;&gt;"---",S40,0)+IF(T40&lt;&gt;"---",T40,0))</f>
        <v>---</v>
      </c>
      <c r="V40" s="273">
        <f>IF(OR(B40="---",D41="bitte auswählen",H40="bitte auswählen",AND(G40="",P40="",OR(J40=0,J41=0))),0,1)</f>
        <v>0</v>
      </c>
      <c r="W40" s="272">
        <f>IF(AND(B40="---",D41="bitte auswählen",H40="bitte auswählen"),0,IF(OR(B40="---",D40="bitte auswählen",H40="bitte auswählen",AND(G40="",P40="",OR(J40=0,J41=0))),1,0))</f>
        <v>0</v>
      </c>
      <c r="X40" s="271">
        <f>IF(X41=H$16,IF(D40&lt;&gt;Tabelle4!C$4,0,1),1)</f>
        <v>1</v>
      </c>
      <c r="Y40" s="272">
        <f>IF(X41=H$16,IF(D40&lt;&gt;Tabelle4!C$4,1,0),0)</f>
        <v>0</v>
      </c>
      <c r="Z40" s="282">
        <f>IF(C40="",1,IF(J$9="bitte angeben",0,IF(OR(C40&lt;EDATE(J$9,-6),J$9&lt;C40),0,1)))</f>
        <v>1</v>
      </c>
      <c r="AA40" s="283">
        <f>IF(C40="",0,IF(J$9="bitte angeben",1,IF(OR(C40&lt;EDATE(J$9,-6),J$9&lt;C40),1,0)))</f>
        <v>0</v>
      </c>
    </row>
    <row r="41" spans="1:27" ht="10.5" customHeight="1" thickBot="1" x14ac:dyDescent="0.25">
      <c r="A41" s="112"/>
      <c r="B41" s="113"/>
      <c r="C41" s="115"/>
      <c r="D41" s="117" t="s">
        <v>22</v>
      </c>
      <c r="E41" s="117"/>
      <c r="F41" s="117"/>
      <c r="G41" s="276" t="s">
        <v>22</v>
      </c>
      <c r="H41" s="317"/>
      <c r="I41" s="318"/>
      <c r="J41" s="277"/>
      <c r="K41" s="121"/>
      <c r="L41" s="278" t="str">
        <f>IF(L40="","","€ je km")</f>
        <v/>
      </c>
      <c r="M41" s="279"/>
      <c r="N41" s="122"/>
      <c r="O41" s="123"/>
      <c r="P41" s="280"/>
      <c r="Q41" s="281"/>
      <c r="R41" s="128"/>
      <c r="S41" s="109"/>
      <c r="T41" s="107"/>
      <c r="U41" s="111"/>
      <c r="V41" s="273"/>
      <c r="W41" s="272"/>
      <c r="X41" s="272">
        <f>VLOOKUP(D41,Tabelle4!K$1:L$5,2,FALSE)</f>
        <v>0</v>
      </c>
      <c r="Y41" s="272"/>
      <c r="Z41" s="273"/>
      <c r="AA41" s="273"/>
    </row>
    <row r="42" spans="1:27" ht="10.5" customHeight="1" x14ac:dyDescent="0.2">
      <c r="A42" s="112">
        <v>10</v>
      </c>
      <c r="B42" s="113" t="str">
        <f>IF(C42="","---",(IF(WEEKDAY(C42,2)=1,"Mo",(IF(WEEKDAY(C42,2)=2,"Di",(IF(WEEKDAY(C42,2)=3,"Mi",(IF(WEEKDAY(C42,2)=4,"Do",(IF(WEEKDAY(C42,2)=5,"Fr",(IF(WEEKDAY(C42,2)=6,"Sa","So")))))))))))))</f>
        <v>---</v>
      </c>
      <c r="C42" s="114"/>
      <c r="D42" s="116" t="s">
        <v>22</v>
      </c>
      <c r="E42" s="116"/>
      <c r="F42" s="116"/>
      <c r="G42" s="274" t="str">
        <f>IF(AND(D42=Tabelle4!C$2,D43=Tabelle4!K$2),F$9,IF(AND(D42=Tabelle4!C$4,D43=Tabelle4!K$2),F$10,IF(AND(D42=Tabelle4!C$2,D43=Tabelle4!K$4),F$11,IF(AND(D42=Tabelle4!C$4,D43=Tabelle4!K$4),F$12,IF(AND(D42=Tabelle4!C$5,D43=Tabelle4!K$2),F$13,IF(OR(D42=Tabelle4!C$6,D43=Tabelle4!K$5),"bitte angeben",IF(OR(AND(D42=Tabelle4!C$2,D43=Tabelle4!K$3),AND(D43=Tabelle4!C$2,D42=Tabelle4!K$3)),"keine Abrechn.","wird ausgefüllt")))))))</f>
        <v>wird ausgefüllt</v>
      </c>
      <c r="H42" s="315" t="s">
        <v>22</v>
      </c>
      <c r="I42" s="316"/>
      <c r="J42" s="320"/>
      <c r="K42" s="120" t="str">
        <f>IF(OR(G42="bitte angeben",G42="wird ausgefüllt",G42="keine Abrechn."),"",IF(G43="hin und zurück",ROUNDUP(2*IF(X42=0,IF(OR(D42=Tabelle4!C$4,D43=Tabelle4!K$5),G42,MIN(F$10,G42)),G42),0),IF(OR(G43="nur hin",G43="nur zurück"),ROUNDUP(IF(X42=0,IF(OR(D42=Tabelle4!C$4,D43=Tabelle4!K$5),G42,MIN(F$10,G42)),G42),0),"")))</f>
        <v/>
      </c>
      <c r="L42" s="275" t="str">
        <f>IF(K42="","",IF(N$16="ja",0.125,0.08))</f>
        <v/>
      </c>
      <c r="M42" s="124"/>
      <c r="N42" s="125"/>
      <c r="O42" s="126"/>
      <c r="P42" s="284"/>
      <c r="Q42" s="285"/>
      <c r="R42" s="127" t="str">
        <f>IF(W42=1,"1","")&amp;IF(Y42=1,"2","")&amp;IF(AA42=1,"3","")</f>
        <v/>
      </c>
      <c r="S42" s="108" t="str">
        <f>IF(V42=0,"---",(IF(AND(K42&lt;&gt;"",L42&lt;&gt;""),K42*L42,0)+IF(AND(N43&lt;=K42,M42&lt;&gt;""),N43,0)*0.01*M43+Q42*0.5)*V42*Z42*IF($A$16="Die obigen Angaben in den Zeilen 6 bis 11 sind noch unvollständig",0,1))</f>
        <v>---</v>
      </c>
      <c r="T42" s="106" t="str">
        <f>IF(OR(B42="---",D42="bitte auswählen",D43="bitte auswählen",H42="bitte auswählen"),"---",IF($A$16="Die obigen Angaben in den Zeilen 6 bis 11 sind noch unvollständig",0,1)*X42*V42*Z42* IF(H43=Tabelle4!D$14,IF(W$11-J42&lt;8/24,0,(IF(W$11-J42&lt;14/24,3,6)))+ IF(J43-W$12&lt;8/24,0,(IF(J43-W$12&lt;14/24,3,6)))+MIN(MAX(20,I43),80),IF(I43-I42&lt;8/24,0,(IF(I43-I42&lt;14/24,3,6)))))</f>
        <v>---</v>
      </c>
      <c r="U42" s="110" t="str">
        <f>IF(AND(S42="---",T42="---"),"---",IF(S42&lt;&gt;"---",S42,0)+IF(T42&lt;&gt;"---",T42,0))</f>
        <v>---</v>
      </c>
      <c r="V42" s="273">
        <f>IF(OR(B42="---",D43="bitte auswählen",H42="bitte auswählen",AND(G42="",P42="",OR(J42=0,J43=0))),0,1)</f>
        <v>0</v>
      </c>
      <c r="W42" s="272">
        <f>IF(AND(B42="---",D43="bitte auswählen",H42="bitte auswählen"),0,IF(OR(B42="---",D42="bitte auswählen",H42="bitte auswählen",AND(G42="",P42="",OR(J42=0,J43=0))),1,0))</f>
        <v>0</v>
      </c>
      <c r="X42" s="271">
        <f>IF(X43=H$16,IF(D42&lt;&gt;Tabelle4!C$4,0,1),1)</f>
        <v>1</v>
      </c>
      <c r="Y42" s="272">
        <f>IF(X43=H$16,IF(D42&lt;&gt;Tabelle4!C$4,1,0),0)</f>
        <v>0</v>
      </c>
      <c r="Z42" s="282">
        <f>IF(C42="",1,IF(J$9="bitte angeben",0,IF(OR(C42&lt;EDATE(J$9,-6),J$9&lt;C42),0,1)))</f>
        <v>1</v>
      </c>
      <c r="AA42" s="283">
        <f>IF(C42="",0,IF(J$9="bitte angeben",1,IF(OR(C42&lt;EDATE(J$9,-6),J$9&lt;C42),1,0)))</f>
        <v>0</v>
      </c>
    </row>
    <row r="43" spans="1:27" ht="10.5" customHeight="1" thickBot="1" x14ac:dyDescent="0.25">
      <c r="A43" s="112"/>
      <c r="B43" s="113"/>
      <c r="C43" s="115"/>
      <c r="D43" s="117" t="s">
        <v>22</v>
      </c>
      <c r="E43" s="117"/>
      <c r="F43" s="117"/>
      <c r="G43" s="276" t="s">
        <v>22</v>
      </c>
      <c r="H43" s="317"/>
      <c r="I43" s="318"/>
      <c r="J43" s="277"/>
      <c r="K43" s="121"/>
      <c r="L43" s="278" t="str">
        <f>IF(L42="","","€ je km")</f>
        <v/>
      </c>
      <c r="M43" s="279"/>
      <c r="N43" s="122"/>
      <c r="O43" s="123"/>
      <c r="P43" s="280"/>
      <c r="Q43" s="281"/>
      <c r="R43" s="128"/>
      <c r="S43" s="109"/>
      <c r="T43" s="107"/>
      <c r="U43" s="111"/>
      <c r="V43" s="273"/>
      <c r="W43" s="272"/>
      <c r="X43" s="272">
        <f>VLOOKUP(D43,Tabelle4!K$1:L$5,2,FALSE)</f>
        <v>0</v>
      </c>
      <c r="Y43" s="272"/>
      <c r="Z43" s="273"/>
      <c r="AA43" s="273"/>
    </row>
    <row r="44" spans="1:27" ht="10.5" customHeight="1" x14ac:dyDescent="0.2">
      <c r="A44" s="112">
        <v>11</v>
      </c>
      <c r="B44" s="113" t="str">
        <f>IF(C44="","---",(IF(WEEKDAY(C44,2)=1,"Mo",(IF(WEEKDAY(C44,2)=2,"Di",(IF(WEEKDAY(C44,2)=3,"Mi",(IF(WEEKDAY(C44,2)=4,"Do",(IF(WEEKDAY(C44,2)=5,"Fr",(IF(WEEKDAY(C44,2)=6,"Sa","So")))))))))))))</f>
        <v>---</v>
      </c>
      <c r="C44" s="114"/>
      <c r="D44" s="116" t="s">
        <v>22</v>
      </c>
      <c r="E44" s="116"/>
      <c r="F44" s="116"/>
      <c r="G44" s="274" t="str">
        <f>IF(AND(D44=Tabelle4!C$2,D45=Tabelle4!K$2),F$9,IF(AND(D44=Tabelle4!C$4,D45=Tabelle4!K$2),F$10,IF(AND(D44=Tabelle4!C$2,D45=Tabelle4!K$4),F$11,IF(AND(D44=Tabelle4!C$4,D45=Tabelle4!K$4),F$12,IF(AND(D44=Tabelle4!C$5,D45=Tabelle4!K$2),F$13,IF(OR(D44=Tabelle4!C$6,D45=Tabelle4!K$5),"bitte angeben",IF(OR(AND(D44=Tabelle4!C$2,D45=Tabelle4!K$3),AND(D45=Tabelle4!C$2,D44=Tabelle4!K$3)),"keine Abrechn.","wird ausgefüllt")))))))</f>
        <v>wird ausgefüllt</v>
      </c>
      <c r="H44" s="315" t="s">
        <v>22</v>
      </c>
      <c r="I44" s="316"/>
      <c r="J44" s="320"/>
      <c r="K44" s="120" t="str">
        <f>IF(OR(G44="bitte angeben",G44="wird ausgefüllt",G44="keine Abrechn."),"",IF(G45="hin und zurück",ROUNDUP(2*IF(X44=0,IF(OR(D44=Tabelle4!C$4,D45=Tabelle4!K$5),G44,MIN(F$10,G44)),G44),0),IF(OR(G45="nur hin",G45="nur zurück"),ROUNDUP(IF(X44=0,IF(OR(D44=Tabelle4!C$4,D45=Tabelle4!K$5),G44,MIN(F$10,G44)),G44),0),"")))</f>
        <v/>
      </c>
      <c r="L44" s="275" t="str">
        <f>IF(K44="","",IF(N$16="ja",0.125,0.08))</f>
        <v/>
      </c>
      <c r="M44" s="124"/>
      <c r="N44" s="125"/>
      <c r="O44" s="126"/>
      <c r="P44" s="284"/>
      <c r="Q44" s="285"/>
      <c r="R44" s="127" t="str">
        <f>IF(W44=1,"1","")&amp;IF(Y44=1,"2","")&amp;IF(AA44=1,"3","")</f>
        <v/>
      </c>
      <c r="S44" s="108" t="str">
        <f>IF(V44=0,"---",(IF(AND(K44&lt;&gt;"",L44&lt;&gt;""),K44*L44,0)+IF(AND(N45&lt;=K44,M44&lt;&gt;""),N45,0)*0.01*M45+Q44*0.5)*V44*Z44*IF($A$16="Die obigen Angaben in den Zeilen 6 bis 11 sind noch unvollständig",0,1))</f>
        <v>---</v>
      </c>
      <c r="T44" s="106" t="str">
        <f>IF(OR(B44="---",D44="bitte auswählen",D45="bitte auswählen",H44="bitte auswählen"),"---",IF($A$16="Die obigen Angaben in den Zeilen 6 bis 11 sind noch unvollständig",0,1)*X44*V44*Z44* IF(H45=Tabelle4!D$14,IF(W$11-J44&lt;8/24,0,(IF(W$11-J44&lt;14/24,3,6)))+ IF(J45-W$12&lt;8/24,0,(IF(J45-W$12&lt;14/24,3,6)))+MIN(MAX(20,I45),80),IF(I45-I44&lt;8/24,0,(IF(I45-I44&lt;14/24,3,6)))))</f>
        <v>---</v>
      </c>
      <c r="U44" s="110" t="str">
        <f>IF(AND(S44="---",T44="---"),"---",IF(S44&lt;&gt;"---",S44,0)+IF(T44&lt;&gt;"---",T44,0))</f>
        <v>---</v>
      </c>
      <c r="V44" s="273">
        <f>IF(OR(B44="---",D45="bitte auswählen",H44="bitte auswählen",AND(G44="",P44="",OR(J44=0,J45=0))),0,1)</f>
        <v>0</v>
      </c>
      <c r="W44" s="272">
        <f>IF(AND(B44="---",D45="bitte auswählen",H44="bitte auswählen"),0,IF(OR(B44="---",D44="bitte auswählen",H44="bitte auswählen",AND(G44="",P44="",OR(J44=0,J45=0))),1,0))</f>
        <v>0</v>
      </c>
      <c r="X44" s="271">
        <f>IF(X45=H$16,IF(D44&lt;&gt;Tabelle4!C$4,0,1),1)</f>
        <v>1</v>
      </c>
      <c r="Y44" s="272">
        <f>IF(X45=H$16,IF(D44&lt;&gt;Tabelle4!C$4,1,0),0)</f>
        <v>0</v>
      </c>
      <c r="Z44" s="282">
        <f>IF(C44="",1,IF(J$9="bitte angeben",0,IF(OR(C44&lt;EDATE(J$9,-6),J$9&lt;C44),0,1)))</f>
        <v>1</v>
      </c>
      <c r="AA44" s="283">
        <f>IF(C44="",0,IF(J$9="bitte angeben",1,IF(OR(C44&lt;EDATE(J$9,-6),J$9&lt;C44),1,0)))</f>
        <v>0</v>
      </c>
    </row>
    <row r="45" spans="1:27" ht="10.5" customHeight="1" thickBot="1" x14ac:dyDescent="0.25">
      <c r="A45" s="112"/>
      <c r="B45" s="113"/>
      <c r="C45" s="115"/>
      <c r="D45" s="117" t="s">
        <v>22</v>
      </c>
      <c r="E45" s="117"/>
      <c r="F45" s="117"/>
      <c r="G45" s="276" t="s">
        <v>22</v>
      </c>
      <c r="H45" s="317"/>
      <c r="I45" s="318"/>
      <c r="J45" s="277"/>
      <c r="K45" s="121"/>
      <c r="L45" s="278" t="str">
        <f>IF(L44="","","€ je km")</f>
        <v/>
      </c>
      <c r="M45" s="279"/>
      <c r="N45" s="122"/>
      <c r="O45" s="123"/>
      <c r="P45" s="280"/>
      <c r="Q45" s="281"/>
      <c r="R45" s="128"/>
      <c r="S45" s="109"/>
      <c r="T45" s="107"/>
      <c r="U45" s="111"/>
      <c r="V45" s="273"/>
      <c r="W45" s="272"/>
      <c r="X45" s="272">
        <f>VLOOKUP(D45,Tabelle4!K$1:L$5,2,FALSE)</f>
        <v>0</v>
      </c>
      <c r="Y45" s="272"/>
      <c r="Z45" s="273"/>
      <c r="AA45" s="273"/>
    </row>
    <row r="46" spans="1:27" ht="10.5" customHeight="1" x14ac:dyDescent="0.2">
      <c r="A46" s="112">
        <v>12</v>
      </c>
      <c r="B46" s="113" t="str">
        <f>IF(C46="","---",(IF(WEEKDAY(C46,2)=1,"Mo",(IF(WEEKDAY(C46,2)=2,"Di",(IF(WEEKDAY(C46,2)=3,"Mi",(IF(WEEKDAY(C46,2)=4,"Do",(IF(WEEKDAY(C46,2)=5,"Fr",(IF(WEEKDAY(C46,2)=6,"Sa","So")))))))))))))</f>
        <v>---</v>
      </c>
      <c r="C46" s="114"/>
      <c r="D46" s="116" t="s">
        <v>22</v>
      </c>
      <c r="E46" s="116"/>
      <c r="F46" s="116"/>
      <c r="G46" s="274" t="str">
        <f>IF(AND(D46=Tabelle4!C$2,D47=Tabelle4!K$2),F$9,IF(AND(D46=Tabelle4!C$4,D47=Tabelle4!K$2),F$10,IF(AND(D46=Tabelle4!C$2,D47=Tabelle4!K$4),F$11,IF(AND(D46=Tabelle4!C$4,D47=Tabelle4!K$4),F$12,IF(AND(D46=Tabelle4!C$5,D47=Tabelle4!K$2),F$13,IF(OR(D46=Tabelle4!C$6,D47=Tabelle4!K$5),"bitte angeben",IF(OR(AND(D46=Tabelle4!C$2,D47=Tabelle4!K$3),AND(D47=Tabelle4!C$2,D46=Tabelle4!K$3)),"keine Abrechn.","wird ausgefüllt")))))))</f>
        <v>wird ausgefüllt</v>
      </c>
      <c r="H46" s="315" t="s">
        <v>22</v>
      </c>
      <c r="I46" s="316"/>
      <c r="J46" s="320"/>
      <c r="K46" s="120" t="str">
        <f>IF(OR(G46="bitte angeben",G46="wird ausgefüllt",G46="keine Abrechn."),"",IF(G47="hin und zurück",ROUNDUP(2*IF(X46=0,IF(OR(D46=Tabelle4!C$4,D47=Tabelle4!K$5),G46,MIN(F$10,G46)),G46),0),IF(OR(G47="nur hin",G47="nur zurück"),ROUNDUP(IF(X46=0,IF(OR(D46=Tabelle4!C$4,D47=Tabelle4!K$5),G46,MIN(F$10,G46)),G46),0),"")))</f>
        <v/>
      </c>
      <c r="L46" s="275" t="str">
        <f>IF(K46="","",IF(N$16="ja",0.125,0.08))</f>
        <v/>
      </c>
      <c r="M46" s="124"/>
      <c r="N46" s="125"/>
      <c r="O46" s="126"/>
      <c r="P46" s="284"/>
      <c r="Q46" s="285"/>
      <c r="R46" s="127" t="str">
        <f>IF(W46=1,"1","")&amp;IF(Y46=1,"2","")&amp;IF(AA46=1,"3","")</f>
        <v/>
      </c>
      <c r="S46" s="108" t="str">
        <f>IF(V46=0,"---",(IF(AND(K46&lt;&gt;"",L46&lt;&gt;""),K46*L46,0)+IF(AND(N47&lt;=K46,M46&lt;&gt;""),N47,0)*0.01*M47+Q46*0.5)*V46*Z46*IF($A$16="Die obigen Angaben in den Zeilen 6 bis 11 sind noch unvollständig",0,1))</f>
        <v>---</v>
      </c>
      <c r="T46" s="106" t="str">
        <f>IF(OR(B46="---",D46="bitte auswählen",D47="bitte auswählen",H46="bitte auswählen"),"---",IF($A$16="Die obigen Angaben in den Zeilen 6 bis 11 sind noch unvollständig",0,1)*X46*V46*Z46* IF(H47=Tabelle4!D$14,IF(W$11-J46&lt;8/24,0,(IF(W$11-J46&lt;14/24,3,6)))+ IF(J47-W$12&lt;8/24,0,(IF(J47-W$12&lt;14/24,3,6)))+MIN(MAX(20,I47),80),IF(I47-I46&lt;8/24,0,(IF(I47-I46&lt;14/24,3,6)))))</f>
        <v>---</v>
      </c>
      <c r="U46" s="110" t="str">
        <f>IF(AND(S46="---",T46="---"),"---",IF(S46&lt;&gt;"---",S46,0)+IF(T46&lt;&gt;"---",T46,0))</f>
        <v>---</v>
      </c>
      <c r="V46" s="273">
        <f>IF(OR(B46="---",D47="bitte auswählen",H46="bitte auswählen",AND(G46="",P46="",OR(J46=0,J47=0))),0,1)</f>
        <v>0</v>
      </c>
      <c r="W46" s="272">
        <f>IF(AND(B46="---",D47="bitte auswählen",H46="bitte auswählen"),0,IF(OR(B46="---",D46="bitte auswählen",H46="bitte auswählen",AND(G46="",P46="",OR(J46=0,J47=0))),1,0))</f>
        <v>0</v>
      </c>
      <c r="X46" s="271">
        <f>IF(X47=H$16,IF(D46&lt;&gt;Tabelle4!C$4,0,1),1)</f>
        <v>1</v>
      </c>
      <c r="Y46" s="272">
        <f>IF(X47=H$16,IF(D46&lt;&gt;Tabelle4!C$4,1,0),0)</f>
        <v>0</v>
      </c>
      <c r="Z46" s="282">
        <f>IF(C46="",1,IF(J$9="bitte angeben",0,IF(OR(C46&lt;EDATE(J$9,-6),J$9&lt;C46),0,1)))</f>
        <v>1</v>
      </c>
      <c r="AA46" s="283">
        <f>IF(C46="",0,IF(J$9="bitte angeben",1,IF(OR(C46&lt;EDATE(J$9,-6),J$9&lt;C46),1,0)))</f>
        <v>0</v>
      </c>
    </row>
    <row r="47" spans="1:27" ht="10.5" customHeight="1" thickBot="1" x14ac:dyDescent="0.25">
      <c r="A47" s="112"/>
      <c r="B47" s="113"/>
      <c r="C47" s="115"/>
      <c r="D47" s="117" t="s">
        <v>22</v>
      </c>
      <c r="E47" s="117"/>
      <c r="F47" s="117"/>
      <c r="G47" s="276" t="s">
        <v>22</v>
      </c>
      <c r="H47" s="317"/>
      <c r="I47" s="318"/>
      <c r="J47" s="277"/>
      <c r="K47" s="121"/>
      <c r="L47" s="278" t="str">
        <f>IF(L46="","","€ je km")</f>
        <v/>
      </c>
      <c r="M47" s="279"/>
      <c r="N47" s="122"/>
      <c r="O47" s="123"/>
      <c r="P47" s="280"/>
      <c r="Q47" s="281"/>
      <c r="R47" s="128"/>
      <c r="S47" s="109"/>
      <c r="T47" s="107"/>
      <c r="U47" s="111"/>
      <c r="V47" s="273"/>
      <c r="W47" s="272"/>
      <c r="X47" s="272">
        <f>VLOOKUP(D47,Tabelle4!K$1:L$5,2,FALSE)</f>
        <v>0</v>
      </c>
      <c r="Y47" s="272"/>
      <c r="Z47" s="273"/>
      <c r="AA47" s="273"/>
    </row>
    <row r="48" spans="1:27" ht="10.5" customHeight="1" x14ac:dyDescent="0.2">
      <c r="A48" s="112">
        <v>13</v>
      </c>
      <c r="B48" s="113" t="str">
        <f>IF(C48="","---",(IF(WEEKDAY(C48,2)=1,"Mo",(IF(WEEKDAY(C48,2)=2,"Di",(IF(WEEKDAY(C48,2)=3,"Mi",(IF(WEEKDAY(C48,2)=4,"Do",(IF(WEEKDAY(C48,2)=5,"Fr",(IF(WEEKDAY(C48,2)=6,"Sa","So")))))))))))))</f>
        <v>---</v>
      </c>
      <c r="C48" s="114"/>
      <c r="D48" s="116" t="s">
        <v>22</v>
      </c>
      <c r="E48" s="116"/>
      <c r="F48" s="116"/>
      <c r="G48" s="274" t="str">
        <f>IF(AND(D48=Tabelle4!C$2,D49=Tabelle4!K$2),F$9,IF(AND(D48=Tabelle4!C$4,D49=Tabelle4!K$2),F$10,IF(AND(D48=Tabelle4!C$2,D49=Tabelle4!K$4),F$11,IF(AND(D48=Tabelle4!C$4,D49=Tabelle4!K$4),F$12,IF(AND(D48=Tabelle4!C$5,D49=Tabelle4!K$2),F$13,IF(OR(D48=Tabelle4!C$6,D49=Tabelle4!K$5),"bitte angeben",IF(OR(AND(D48=Tabelle4!C$2,D49=Tabelle4!K$3),AND(D49=Tabelle4!C$2,D48=Tabelle4!K$3)),"keine Abrechn.","wird ausgefüllt")))))))</f>
        <v>wird ausgefüllt</v>
      </c>
      <c r="H48" s="315" t="s">
        <v>22</v>
      </c>
      <c r="I48" s="316"/>
      <c r="J48" s="320"/>
      <c r="K48" s="120" t="str">
        <f>IF(OR(G48="bitte angeben",G48="wird ausgefüllt",G48="keine Abrechn."),"",IF(G49="hin und zurück",ROUNDUP(2*IF(X48=0,IF(OR(D48=Tabelle4!C$4,D49=Tabelle4!K$5),G48,MIN(F$10,G48)),G48),0),IF(OR(G49="nur hin",G49="nur zurück"),ROUNDUP(IF(X48=0,IF(OR(D48=Tabelle4!C$4,D49=Tabelle4!K$5),G48,MIN(F$10,G48)),G48),0),"")))</f>
        <v/>
      </c>
      <c r="L48" s="275" t="str">
        <f>IF(K48="","",IF(N$16="ja",0.125,0.08))</f>
        <v/>
      </c>
      <c r="M48" s="124"/>
      <c r="N48" s="125"/>
      <c r="O48" s="126"/>
      <c r="P48" s="284"/>
      <c r="Q48" s="285"/>
      <c r="R48" s="127" t="str">
        <f>IF(W48=1,"1","")&amp;IF(Y48=1,"2","")&amp;IF(AA48=1,"3","")</f>
        <v/>
      </c>
      <c r="S48" s="108" t="str">
        <f>IF(V48=0,"---",(IF(AND(K48&lt;&gt;"",L48&lt;&gt;""),K48*L48,0)+IF(AND(N49&lt;=K48,M48&lt;&gt;""),N49,0)*0.01*M49+Q48*0.5)*V48*Z48*IF($A$16="Die obigen Angaben in den Zeilen 6 bis 11 sind noch unvollständig",0,1))</f>
        <v>---</v>
      </c>
      <c r="T48" s="106" t="str">
        <f>IF(OR(B48="---",D48="bitte auswählen",D49="bitte auswählen",H48="bitte auswählen"),"---",IF($A$16="Die obigen Angaben in den Zeilen 6 bis 11 sind noch unvollständig",0,1)*X48*V48*Z48* IF(H49=Tabelle4!D$14,IF(W$11-J48&lt;8/24,0,(IF(W$11-J48&lt;14/24,3,6)))+ IF(J49-W$12&lt;8/24,0,(IF(J49-W$12&lt;14/24,3,6)))+MIN(MAX(20,I49),80),IF(I49-I48&lt;8/24,0,(IF(I49-I48&lt;14/24,3,6)))))</f>
        <v>---</v>
      </c>
      <c r="U48" s="110" t="str">
        <f>IF(AND(S48="---",T48="---"),"---",IF(S48&lt;&gt;"---",S48,0)+IF(T48&lt;&gt;"---",T48,0))</f>
        <v>---</v>
      </c>
      <c r="V48" s="273">
        <f>IF(OR(B48="---",D49="bitte auswählen",H48="bitte auswählen",AND(G48="",P48="",OR(J48=0,J49=0))),0,1)</f>
        <v>0</v>
      </c>
      <c r="W48" s="272">
        <f>IF(AND(B48="---",D49="bitte auswählen",H48="bitte auswählen"),0,IF(OR(B48="---",D48="bitte auswählen",H48="bitte auswählen",AND(G48="",P48="",OR(J48=0,J49=0))),1,0))</f>
        <v>0</v>
      </c>
      <c r="X48" s="271">
        <f>IF(X49=H$16,IF(D48&lt;&gt;Tabelle4!C$4,0,1),1)</f>
        <v>1</v>
      </c>
      <c r="Y48" s="272">
        <f>IF(X49=H$16,IF(D48&lt;&gt;Tabelle4!C$4,1,0),0)</f>
        <v>0</v>
      </c>
      <c r="Z48" s="282">
        <f>IF(C48="",1,IF(J$9="bitte angeben",0,IF(OR(C48&lt;EDATE(J$9,-6),J$9&lt;C48),0,1)))</f>
        <v>1</v>
      </c>
      <c r="AA48" s="283">
        <f>IF(C48="",0,IF(J$9="bitte angeben",1,IF(OR(C48&lt;EDATE(J$9,-6),J$9&lt;C48),1,0)))</f>
        <v>0</v>
      </c>
    </row>
    <row r="49" spans="1:27" ht="10.5" customHeight="1" thickBot="1" x14ac:dyDescent="0.25">
      <c r="A49" s="112"/>
      <c r="B49" s="113"/>
      <c r="C49" s="115"/>
      <c r="D49" s="117" t="s">
        <v>22</v>
      </c>
      <c r="E49" s="117"/>
      <c r="F49" s="117"/>
      <c r="G49" s="276" t="s">
        <v>22</v>
      </c>
      <c r="H49" s="317"/>
      <c r="I49" s="318"/>
      <c r="J49" s="277"/>
      <c r="K49" s="121"/>
      <c r="L49" s="278" t="str">
        <f>IF(L48="","","€ je km")</f>
        <v/>
      </c>
      <c r="M49" s="279"/>
      <c r="N49" s="122"/>
      <c r="O49" s="123"/>
      <c r="P49" s="280"/>
      <c r="Q49" s="281"/>
      <c r="R49" s="128"/>
      <c r="S49" s="109"/>
      <c r="T49" s="107"/>
      <c r="U49" s="111"/>
      <c r="V49" s="273"/>
      <c r="W49" s="272"/>
      <c r="X49" s="272">
        <f>VLOOKUP(D49,Tabelle4!K$1:L$5,2,FALSE)</f>
        <v>0</v>
      </c>
      <c r="Y49" s="272"/>
      <c r="Z49" s="273"/>
      <c r="AA49" s="273"/>
    </row>
    <row r="50" spans="1:27" ht="10.5" customHeight="1" x14ac:dyDescent="0.2">
      <c r="A50" s="112">
        <v>14</v>
      </c>
      <c r="B50" s="113" t="str">
        <f>IF(C50="","---",(IF(WEEKDAY(C50,2)=1,"Mo",(IF(WEEKDAY(C50,2)=2,"Di",(IF(WEEKDAY(C50,2)=3,"Mi",(IF(WEEKDAY(C50,2)=4,"Do",(IF(WEEKDAY(C50,2)=5,"Fr",(IF(WEEKDAY(C50,2)=6,"Sa","So")))))))))))))</f>
        <v>---</v>
      </c>
      <c r="C50" s="114"/>
      <c r="D50" s="116" t="s">
        <v>22</v>
      </c>
      <c r="E50" s="116"/>
      <c r="F50" s="116"/>
      <c r="G50" s="274" t="str">
        <f>IF(AND(D50=Tabelle4!C$2,D51=Tabelle4!K$2),F$9,IF(AND(D50=Tabelle4!C$4,D51=Tabelle4!K$2),F$10,IF(AND(D50=Tabelle4!C$2,D51=Tabelle4!K$4),F$11,IF(AND(D50=Tabelle4!C$4,D51=Tabelle4!K$4),F$12,IF(AND(D50=Tabelle4!C$5,D51=Tabelle4!K$2),F$13,IF(OR(D50=Tabelle4!C$6,D51=Tabelle4!K$5),"bitte angeben",IF(OR(AND(D50=Tabelle4!C$2,D51=Tabelle4!K$3),AND(D51=Tabelle4!C$2,D50=Tabelle4!K$3)),"keine Abrechn.","wird ausgefüllt")))))))</f>
        <v>wird ausgefüllt</v>
      </c>
      <c r="H50" s="315" t="s">
        <v>22</v>
      </c>
      <c r="I50" s="316"/>
      <c r="J50" s="320"/>
      <c r="K50" s="120" t="str">
        <f>IF(OR(G50="bitte angeben",G50="wird ausgefüllt",G50="keine Abrechn."),"",IF(G51="hin und zurück",ROUNDUP(2*IF(X50=0,IF(OR(D50=Tabelle4!C$4,D51=Tabelle4!K$5),G50,MIN(F$10,G50)),G50),0),IF(OR(G51="nur hin",G51="nur zurück"),ROUNDUP(IF(X50=0,IF(OR(D50=Tabelle4!C$4,D51=Tabelle4!K$5),G50,MIN(F$10,G50)),G50),0),"")))</f>
        <v/>
      </c>
      <c r="L50" s="275" t="str">
        <f>IF(K50="","",IF(N$16="ja",0.125,0.08))</f>
        <v/>
      </c>
      <c r="M50" s="124"/>
      <c r="N50" s="125"/>
      <c r="O50" s="126"/>
      <c r="P50" s="284"/>
      <c r="Q50" s="285"/>
      <c r="R50" s="127" t="str">
        <f>IF(W50=1,"1","")&amp;IF(Y50=1,"2","")&amp;IF(AA50=1,"3","")</f>
        <v/>
      </c>
      <c r="S50" s="108" t="str">
        <f>IF(V50=0,"---",(IF(AND(K50&lt;&gt;"",L50&lt;&gt;""),K50*L50,0)+IF(AND(N51&lt;=K50,M50&lt;&gt;""),N51,0)*0.01*M51+Q50*0.5)*V50*Z50*IF($A$16="Die obigen Angaben in den Zeilen 6 bis 11 sind noch unvollständig",0,1))</f>
        <v>---</v>
      </c>
      <c r="T50" s="106" t="str">
        <f>IF(OR(B50="---",D50="bitte auswählen",D51="bitte auswählen",H50="bitte auswählen"),"---",IF($A$16="Die obigen Angaben in den Zeilen 6 bis 11 sind noch unvollständig",0,1)*X50*V50*Z50* IF(H51=Tabelle4!D$14,IF(W$11-J50&lt;8/24,0,(IF(W$11-J50&lt;14/24,3,6)))+ IF(J51-W$12&lt;8/24,0,(IF(J51-W$12&lt;14/24,3,6)))+MIN(MAX(20,I51),80),IF(I51-I50&lt;8/24,0,(IF(I51-I50&lt;14/24,3,6)))))</f>
        <v>---</v>
      </c>
      <c r="U50" s="110" t="str">
        <f>IF(AND(S50="---",T50="---"),"---",IF(S50&lt;&gt;"---",S50,0)+IF(T50&lt;&gt;"---",T50,0))</f>
        <v>---</v>
      </c>
      <c r="V50" s="273">
        <f>IF(OR(B50="---",D51="bitte auswählen",H50="bitte auswählen",AND(G50="",P50="",OR(J50=0,J51=0))),0,1)</f>
        <v>0</v>
      </c>
      <c r="W50" s="272">
        <f>IF(AND(B50="---",D51="bitte auswählen",H50="bitte auswählen"),0,IF(OR(B50="---",D50="bitte auswählen",H50="bitte auswählen",AND(G50="",P50="",OR(J50=0,J51=0))),1,0))</f>
        <v>0</v>
      </c>
      <c r="X50" s="271">
        <f>IF(X51=H$16,IF(D50&lt;&gt;Tabelle4!C$4,0,1),1)</f>
        <v>1</v>
      </c>
      <c r="Y50" s="272">
        <f>IF(X51=H$16,IF(D50&lt;&gt;Tabelle4!C$4,1,0),0)</f>
        <v>0</v>
      </c>
      <c r="Z50" s="282">
        <f>IF(C50="",1,IF(J$9="bitte angeben",0,IF(OR(C50&lt;EDATE(J$9,-6),J$9&lt;C50),0,1)))</f>
        <v>1</v>
      </c>
      <c r="AA50" s="283">
        <f>IF(C50="",0,IF(J$9="bitte angeben",1,IF(OR(C50&lt;EDATE(J$9,-6),J$9&lt;C50),1,0)))</f>
        <v>0</v>
      </c>
    </row>
    <row r="51" spans="1:27" ht="10.5" customHeight="1" thickBot="1" x14ac:dyDescent="0.25">
      <c r="A51" s="112"/>
      <c r="B51" s="113"/>
      <c r="C51" s="115"/>
      <c r="D51" s="117" t="s">
        <v>22</v>
      </c>
      <c r="E51" s="117"/>
      <c r="F51" s="117"/>
      <c r="G51" s="276" t="s">
        <v>22</v>
      </c>
      <c r="H51" s="317"/>
      <c r="I51" s="318"/>
      <c r="J51" s="277"/>
      <c r="K51" s="121"/>
      <c r="L51" s="278" t="str">
        <f>IF(L50="","","€ je km")</f>
        <v/>
      </c>
      <c r="M51" s="279"/>
      <c r="N51" s="122"/>
      <c r="O51" s="123"/>
      <c r="P51" s="280"/>
      <c r="Q51" s="281"/>
      <c r="R51" s="128"/>
      <c r="S51" s="109"/>
      <c r="T51" s="107"/>
      <c r="U51" s="111"/>
      <c r="V51" s="273"/>
      <c r="W51" s="272"/>
      <c r="X51" s="272">
        <f>VLOOKUP(D51,Tabelle4!K$1:L$5,2,FALSE)</f>
        <v>0</v>
      </c>
      <c r="Y51" s="272"/>
      <c r="Z51" s="273"/>
      <c r="AA51" s="273"/>
    </row>
    <row r="52" spans="1:27" ht="10.5" customHeight="1" x14ac:dyDescent="0.2">
      <c r="A52" s="112">
        <v>15</v>
      </c>
      <c r="B52" s="113" t="str">
        <f>IF(C52="","---",(IF(WEEKDAY(C52,2)=1,"Mo",(IF(WEEKDAY(C52,2)=2,"Di",(IF(WEEKDAY(C52,2)=3,"Mi",(IF(WEEKDAY(C52,2)=4,"Do",(IF(WEEKDAY(C52,2)=5,"Fr",(IF(WEEKDAY(C52,2)=6,"Sa","So")))))))))))))</f>
        <v>---</v>
      </c>
      <c r="C52" s="114"/>
      <c r="D52" s="116" t="s">
        <v>22</v>
      </c>
      <c r="E52" s="116"/>
      <c r="F52" s="116"/>
      <c r="G52" s="274" t="str">
        <f>IF(AND(D52=Tabelle4!C$2,D53=Tabelle4!K$2),F$9,IF(AND(D52=Tabelle4!C$4,D53=Tabelle4!K$2),F$10,IF(AND(D52=Tabelle4!C$2,D53=Tabelle4!K$4),F$11,IF(AND(D52=Tabelle4!C$4,D53=Tabelle4!K$4),F$12,IF(AND(D52=Tabelle4!C$5,D53=Tabelle4!K$2),F$13,IF(OR(D52=Tabelle4!C$6,D53=Tabelle4!K$5),"bitte angeben",IF(OR(AND(D52=Tabelle4!C$2,D53=Tabelle4!K$3),AND(D53=Tabelle4!C$2,D52=Tabelle4!K$3)),"keine Abrechn.","wird ausgefüllt")))))))</f>
        <v>wird ausgefüllt</v>
      </c>
      <c r="H52" s="315" t="s">
        <v>22</v>
      </c>
      <c r="I52" s="316"/>
      <c r="J52" s="320"/>
      <c r="K52" s="120" t="str">
        <f>IF(OR(G52="bitte angeben",G52="wird ausgefüllt",G52="keine Abrechn."),"",IF(G53="hin und zurück",ROUNDUP(2*IF(X52=0,IF(OR(D52=Tabelle4!C$4,D53=Tabelle4!K$5),G52,MIN(F$10,G52)),G52),0),IF(OR(G53="nur hin",G53="nur zurück"),ROUNDUP(IF(X52=0,IF(OR(D52=Tabelle4!C$4,D53=Tabelle4!K$5),G52,MIN(F$10,G52)),G52),0),"")))</f>
        <v/>
      </c>
      <c r="L52" s="275" t="str">
        <f>IF(K52="","",IF(N$16="ja",0.125,0.08))</f>
        <v/>
      </c>
      <c r="M52" s="124"/>
      <c r="N52" s="125"/>
      <c r="O52" s="126"/>
      <c r="P52" s="284"/>
      <c r="Q52" s="285"/>
      <c r="R52" s="127" t="str">
        <f>IF(W52=1,"1","")&amp;IF(Y52=1,"2","")&amp;IF(AA52=1,"3","")</f>
        <v/>
      </c>
      <c r="S52" s="108" t="str">
        <f>IF(V52=0,"---",(IF(AND(K52&lt;&gt;"",L52&lt;&gt;""),K52*L52,0)+IF(AND(N53&lt;=K52,M52&lt;&gt;""),N53,0)*0.01*M53+Q52*0.5)*V52*Z52*IF($A$16="Die obigen Angaben in den Zeilen 6 bis 11 sind noch unvollständig",0,1))</f>
        <v>---</v>
      </c>
      <c r="T52" s="106" t="str">
        <f>IF(OR(B52="---",D52="bitte auswählen",D53="bitte auswählen",H52="bitte auswählen"),"---",IF($A$16="Die obigen Angaben in den Zeilen 6 bis 11 sind noch unvollständig",0,1)*X52*V52*Z52* IF(H53=Tabelle4!D$14,IF(W$11-J52&lt;8/24,0,(IF(W$11-J52&lt;14/24,3,6)))+ IF(J53-W$12&lt;8/24,0,(IF(J53-W$12&lt;14/24,3,6)))+MIN(MAX(20,I53),80),IF(I53-I52&lt;8/24,0,(IF(I53-I52&lt;14/24,3,6)))))</f>
        <v>---</v>
      </c>
      <c r="U52" s="110" t="str">
        <f>IF(AND(S52="---",T52="---"),"---",IF(S52&lt;&gt;"---",S52,0)+IF(T52&lt;&gt;"---",T52,0))</f>
        <v>---</v>
      </c>
      <c r="V52" s="273">
        <f>IF(OR(B52="---",D53="bitte auswählen",H52="bitte auswählen",AND(G52="",P52="",OR(J52=0,J53=0))),0,1)</f>
        <v>0</v>
      </c>
      <c r="W52" s="272">
        <f>IF(AND(B52="---",D53="bitte auswählen",H52="bitte auswählen"),0,IF(OR(B52="---",D52="bitte auswählen",H52="bitte auswählen",AND(G52="",P52="",OR(J52=0,J53=0))),1,0))</f>
        <v>0</v>
      </c>
      <c r="X52" s="271">
        <f>IF(X53=H$16,IF(D52&lt;&gt;Tabelle4!C$4,0,1),1)</f>
        <v>1</v>
      </c>
      <c r="Y52" s="272">
        <f>IF(X53=H$16,IF(D52&lt;&gt;Tabelle4!C$4,1,0),0)</f>
        <v>0</v>
      </c>
      <c r="Z52" s="282">
        <f>IF(C52="",1,IF(J$9="bitte angeben",0,IF(OR(C52&lt;EDATE(J$9,-6),J$9&lt;C52),0,1)))</f>
        <v>1</v>
      </c>
      <c r="AA52" s="283">
        <f>IF(C52="",0,IF(J$9="bitte angeben",1,IF(OR(C52&lt;EDATE(J$9,-6),J$9&lt;C52),1,0)))</f>
        <v>0</v>
      </c>
    </row>
    <row r="53" spans="1:27" ht="10.5" customHeight="1" thickBot="1" x14ac:dyDescent="0.25">
      <c r="A53" s="112"/>
      <c r="B53" s="113"/>
      <c r="C53" s="115"/>
      <c r="D53" s="117" t="s">
        <v>22</v>
      </c>
      <c r="E53" s="117"/>
      <c r="F53" s="117"/>
      <c r="G53" s="276" t="s">
        <v>22</v>
      </c>
      <c r="H53" s="317"/>
      <c r="I53" s="318"/>
      <c r="J53" s="277"/>
      <c r="K53" s="121"/>
      <c r="L53" s="278" t="str">
        <f>IF(L52="","","€ je km")</f>
        <v/>
      </c>
      <c r="M53" s="279"/>
      <c r="N53" s="122"/>
      <c r="O53" s="123"/>
      <c r="P53" s="280"/>
      <c r="Q53" s="281"/>
      <c r="R53" s="128"/>
      <c r="S53" s="109"/>
      <c r="T53" s="107"/>
      <c r="U53" s="111"/>
      <c r="V53" s="273"/>
      <c r="W53" s="272"/>
      <c r="X53" s="272">
        <f>VLOOKUP(D53,Tabelle4!K$1:L$5,2,FALSE)</f>
        <v>0</v>
      </c>
      <c r="Y53" s="272"/>
      <c r="Z53" s="273"/>
      <c r="AA53" s="273"/>
    </row>
    <row r="54" spans="1:27" ht="10.5" customHeight="1" x14ac:dyDescent="0.2">
      <c r="A54" s="112">
        <v>16</v>
      </c>
      <c r="B54" s="113" t="str">
        <f>IF(C54="","---",(IF(WEEKDAY(C54,2)=1,"Mo",(IF(WEEKDAY(C54,2)=2,"Di",(IF(WEEKDAY(C54,2)=3,"Mi",(IF(WEEKDAY(C54,2)=4,"Do",(IF(WEEKDAY(C54,2)=5,"Fr",(IF(WEEKDAY(C54,2)=6,"Sa","So")))))))))))))</f>
        <v>---</v>
      </c>
      <c r="C54" s="114"/>
      <c r="D54" s="116" t="s">
        <v>22</v>
      </c>
      <c r="E54" s="116"/>
      <c r="F54" s="116"/>
      <c r="G54" s="274" t="str">
        <f>IF(AND(D54=Tabelle4!C$2,D55=Tabelle4!K$2),F$9,IF(AND(D54=Tabelle4!C$4,D55=Tabelle4!K$2),F$10,IF(AND(D54=Tabelle4!C$2,D55=Tabelle4!K$4),F$11,IF(AND(D54=Tabelle4!C$4,D55=Tabelle4!K$4),F$12,IF(AND(D54=Tabelle4!C$5,D55=Tabelle4!K$2),F$13,IF(OR(D54=Tabelle4!C$6,D55=Tabelle4!K$5),"bitte angeben",IF(OR(AND(D54=Tabelle4!C$2,D55=Tabelle4!K$3),AND(D55=Tabelle4!C$2,D54=Tabelle4!K$3)),"keine Abrechn.","wird ausgefüllt")))))))</f>
        <v>wird ausgefüllt</v>
      </c>
      <c r="H54" s="315" t="s">
        <v>22</v>
      </c>
      <c r="I54" s="316"/>
      <c r="J54" s="320"/>
      <c r="K54" s="120" t="str">
        <f>IF(OR(G54="bitte angeben",G54="wird ausgefüllt",G54="keine Abrechn."),"",IF(G55="hin und zurück",ROUNDUP(2*IF(X54=0,IF(OR(D54=Tabelle4!C$4,D55=Tabelle4!K$5),G54,MIN(F$10,G54)),G54),0),IF(OR(G55="nur hin",G55="nur zurück"),ROUNDUP(IF(X54=0,IF(OR(D54=Tabelle4!C$4,D55=Tabelle4!K$5),G54,MIN(F$10,G54)),G54),0),"")))</f>
        <v/>
      </c>
      <c r="L54" s="275" t="str">
        <f>IF(K54="","",IF(N$16="ja",0.125,0.08))</f>
        <v/>
      </c>
      <c r="M54" s="124"/>
      <c r="N54" s="125"/>
      <c r="O54" s="126"/>
      <c r="P54" s="284"/>
      <c r="Q54" s="285"/>
      <c r="R54" s="127" t="str">
        <f>IF(W54=1,"1","")&amp;IF(Y54=1,"2","")&amp;IF(AA54=1,"3","")</f>
        <v/>
      </c>
      <c r="S54" s="108" t="str">
        <f>IF(V54=0,"---",(IF(AND(K54&lt;&gt;"",L54&lt;&gt;""),K54*L54,0)+IF(AND(N55&lt;=K54,M54&lt;&gt;""),N55,0)*0.01*M55+Q54*0.5)*V54*Z54*IF($A$16="Die obigen Angaben in den Zeilen 6 bis 11 sind noch unvollständig",0,1))</f>
        <v>---</v>
      </c>
      <c r="T54" s="106" t="str">
        <f>IF(OR(B54="---",D54="bitte auswählen",D55="bitte auswählen",H54="bitte auswählen"),"---",IF($A$16="Die obigen Angaben in den Zeilen 6 bis 11 sind noch unvollständig",0,1)*X54*V54*Z54* IF(H55=Tabelle4!D$14,IF(W$11-J54&lt;8/24,0,(IF(W$11-J54&lt;14/24,3,6)))+ IF(J55-W$12&lt;8/24,0,(IF(J55-W$12&lt;14/24,3,6)))+MIN(MAX(20,I55),80),IF(I55-I54&lt;8/24,0,(IF(I55-I54&lt;14/24,3,6)))))</f>
        <v>---</v>
      </c>
      <c r="U54" s="110" t="str">
        <f>IF(AND(S54="---",T54="---"),"---",IF(S54&lt;&gt;"---",S54,0)+IF(T54&lt;&gt;"---",T54,0))</f>
        <v>---</v>
      </c>
      <c r="V54" s="273">
        <f>IF(OR(B54="---",D55="bitte auswählen",H54="bitte auswählen",AND(G54="",P54="",OR(J54=0,J55=0))),0,1)</f>
        <v>0</v>
      </c>
      <c r="W54" s="272">
        <f>IF(AND(B54="---",D55="bitte auswählen",H54="bitte auswählen"),0,IF(OR(B54="---",D54="bitte auswählen",H54="bitte auswählen",AND(G54="",P54="",OR(J54=0,J55=0))),1,0))</f>
        <v>0</v>
      </c>
      <c r="X54" s="271">
        <f>IF(X55=H$16,IF(D54&lt;&gt;Tabelle4!C$4,0,1),1)</f>
        <v>1</v>
      </c>
      <c r="Y54" s="272">
        <f>IF(X55=H$16,IF(D54&lt;&gt;Tabelle4!C$4,1,0),0)</f>
        <v>0</v>
      </c>
      <c r="Z54" s="282">
        <f>IF(C54="",1,IF(J$9="bitte angeben",0,IF(OR(C54&lt;EDATE(J$9,-6),J$9&lt;C54),0,1)))</f>
        <v>1</v>
      </c>
      <c r="AA54" s="283">
        <f>IF(C54="",0,IF(J$9="bitte angeben",1,IF(OR(C54&lt;EDATE(J$9,-6),J$9&lt;C54),1,0)))</f>
        <v>0</v>
      </c>
    </row>
    <row r="55" spans="1:27" ht="10.5" customHeight="1" thickBot="1" x14ac:dyDescent="0.25">
      <c r="A55" s="112"/>
      <c r="B55" s="113"/>
      <c r="C55" s="115"/>
      <c r="D55" s="117" t="s">
        <v>22</v>
      </c>
      <c r="E55" s="117"/>
      <c r="F55" s="117"/>
      <c r="G55" s="276" t="s">
        <v>22</v>
      </c>
      <c r="H55" s="317"/>
      <c r="I55" s="318"/>
      <c r="J55" s="277"/>
      <c r="K55" s="121"/>
      <c r="L55" s="278" t="str">
        <f>IF(L54="","","€ je km")</f>
        <v/>
      </c>
      <c r="M55" s="279"/>
      <c r="N55" s="122"/>
      <c r="O55" s="123"/>
      <c r="P55" s="280"/>
      <c r="Q55" s="281"/>
      <c r="R55" s="128"/>
      <c r="S55" s="109"/>
      <c r="T55" s="107"/>
      <c r="U55" s="111"/>
      <c r="V55" s="273"/>
      <c r="W55" s="272"/>
      <c r="X55" s="272">
        <f>VLOOKUP(D55,Tabelle4!K$1:L$5,2,FALSE)</f>
        <v>0</v>
      </c>
      <c r="Y55" s="272"/>
      <c r="Z55" s="273"/>
      <c r="AA55" s="273"/>
    </row>
    <row r="56" spans="1:27" ht="10.5" customHeight="1" x14ac:dyDescent="0.2">
      <c r="A56" s="112">
        <v>17</v>
      </c>
      <c r="B56" s="113" t="str">
        <f>IF(C56="","---",(IF(WEEKDAY(C56,2)=1,"Mo",(IF(WEEKDAY(C56,2)=2,"Di",(IF(WEEKDAY(C56,2)=3,"Mi",(IF(WEEKDAY(C56,2)=4,"Do",(IF(WEEKDAY(C56,2)=5,"Fr",(IF(WEEKDAY(C56,2)=6,"Sa","So")))))))))))))</f>
        <v>---</v>
      </c>
      <c r="C56" s="114"/>
      <c r="D56" s="116" t="s">
        <v>22</v>
      </c>
      <c r="E56" s="116"/>
      <c r="F56" s="116"/>
      <c r="G56" s="274" t="str">
        <f>IF(AND(D56=Tabelle4!C$2,D57=Tabelle4!K$2),F$9,IF(AND(D56=Tabelle4!C$4,D57=Tabelle4!K$2),F$10,IF(AND(D56=Tabelle4!C$2,D57=Tabelle4!K$4),F$11,IF(AND(D56=Tabelle4!C$4,D57=Tabelle4!K$4),F$12,IF(AND(D56=Tabelle4!C$5,D57=Tabelle4!K$2),F$13,IF(OR(D56=Tabelle4!C$6,D57=Tabelle4!K$5),"bitte angeben",IF(OR(AND(D56=Tabelle4!C$2,D57=Tabelle4!K$3),AND(D57=Tabelle4!C$2,D56=Tabelle4!K$3)),"keine Abrechn.","wird ausgefüllt")))))))</f>
        <v>wird ausgefüllt</v>
      </c>
      <c r="H56" s="315" t="s">
        <v>22</v>
      </c>
      <c r="I56" s="316"/>
      <c r="J56" s="320"/>
      <c r="K56" s="120" t="str">
        <f>IF(OR(G56="bitte angeben",G56="wird ausgefüllt",G56="keine Abrechn."),"",IF(G57="hin und zurück",ROUNDUP(2*IF(X56=0,IF(OR(D56=Tabelle4!C$4,D57=Tabelle4!K$5),G56,MIN(F$10,G56)),G56),0),IF(OR(G57="nur hin",G57="nur zurück"),ROUNDUP(IF(X56=0,IF(OR(D56=Tabelle4!C$4,D57=Tabelle4!K$5),G56,MIN(F$10,G56)),G56),0),"")))</f>
        <v/>
      </c>
      <c r="L56" s="275" t="str">
        <f>IF(K56="","",IF(N$16="ja",0.125,0.08))</f>
        <v/>
      </c>
      <c r="M56" s="124"/>
      <c r="N56" s="125"/>
      <c r="O56" s="126"/>
      <c r="P56" s="284"/>
      <c r="Q56" s="285"/>
      <c r="R56" s="127" t="str">
        <f>IF(W56=1,"1","")&amp;IF(Y56=1,"2","")&amp;IF(AA56=1,"3","")</f>
        <v/>
      </c>
      <c r="S56" s="108" t="str">
        <f>IF(V56=0,"---",(IF(AND(K56&lt;&gt;"",L56&lt;&gt;""),K56*L56,0)+IF(AND(N57&lt;=K56,M56&lt;&gt;""),N57,0)*0.01*M57+Q56*0.5)*V56*Z56*IF($A$16="Die obigen Angaben in den Zeilen 6 bis 11 sind noch unvollständig",0,1))</f>
        <v>---</v>
      </c>
      <c r="T56" s="106" t="str">
        <f>IF(OR(B56="---",D56="bitte auswählen",D57="bitte auswählen",H56="bitte auswählen"),"---",IF($A$16="Die obigen Angaben in den Zeilen 6 bis 11 sind noch unvollständig",0,1)*X56*V56*Z56* IF(H57=Tabelle4!D$14,IF(W$11-J56&lt;8/24,0,(IF(W$11-J56&lt;14/24,3,6)))+ IF(J57-W$12&lt;8/24,0,(IF(J57-W$12&lt;14/24,3,6)))+MIN(MAX(20,I57),80),IF(I57-I56&lt;8/24,0,(IF(I57-I56&lt;14/24,3,6)))))</f>
        <v>---</v>
      </c>
      <c r="U56" s="110" t="str">
        <f>IF(AND(S56="---",T56="---"),"---",IF(S56&lt;&gt;"---",S56,0)+IF(T56&lt;&gt;"---",T56,0))</f>
        <v>---</v>
      </c>
      <c r="V56" s="273">
        <f>IF(OR(B56="---",D57="bitte auswählen",H56="bitte auswählen",AND(G56="",P56="",OR(J56=0,J57=0))),0,1)</f>
        <v>0</v>
      </c>
      <c r="W56" s="272">
        <f>IF(AND(B56="---",D57="bitte auswählen",H56="bitte auswählen"),0,IF(OR(B56="---",D56="bitte auswählen",H56="bitte auswählen",AND(G56="",P56="",OR(J56=0,J57=0))),1,0))</f>
        <v>0</v>
      </c>
      <c r="X56" s="271">
        <f>IF(X57=H$16,IF(D56&lt;&gt;Tabelle4!C$4,0,1),1)</f>
        <v>1</v>
      </c>
      <c r="Y56" s="272">
        <f>IF(X57=H$16,IF(D56&lt;&gt;Tabelle4!C$4,1,0),0)</f>
        <v>0</v>
      </c>
      <c r="Z56" s="282">
        <f>IF(C56="",1,IF(J$9="bitte angeben",0,IF(OR(C56&lt;EDATE(J$9,-6),J$9&lt;C56),0,1)))</f>
        <v>1</v>
      </c>
      <c r="AA56" s="283">
        <f>IF(C56="",0,IF(J$9="bitte angeben",1,IF(OR(C56&lt;EDATE(J$9,-6),J$9&lt;C56),1,0)))</f>
        <v>0</v>
      </c>
    </row>
    <row r="57" spans="1:27" ht="10.5" customHeight="1" thickBot="1" x14ac:dyDescent="0.25">
      <c r="A57" s="112"/>
      <c r="B57" s="113"/>
      <c r="C57" s="115"/>
      <c r="D57" s="117" t="s">
        <v>22</v>
      </c>
      <c r="E57" s="117"/>
      <c r="F57" s="117"/>
      <c r="G57" s="276" t="s">
        <v>22</v>
      </c>
      <c r="H57" s="317"/>
      <c r="I57" s="318"/>
      <c r="J57" s="277"/>
      <c r="K57" s="121"/>
      <c r="L57" s="278" t="str">
        <f>IF(L56="","","€ je km")</f>
        <v/>
      </c>
      <c r="M57" s="279"/>
      <c r="N57" s="122"/>
      <c r="O57" s="123"/>
      <c r="P57" s="280"/>
      <c r="Q57" s="281"/>
      <c r="R57" s="128"/>
      <c r="S57" s="109"/>
      <c r="T57" s="107"/>
      <c r="U57" s="111"/>
      <c r="V57" s="273"/>
      <c r="W57" s="272"/>
      <c r="X57" s="272">
        <f>VLOOKUP(D57,Tabelle4!K$1:L$5,2,FALSE)</f>
        <v>0</v>
      </c>
      <c r="Y57" s="272"/>
      <c r="Z57" s="273"/>
      <c r="AA57" s="273"/>
    </row>
    <row r="58" spans="1:27" ht="10.5" customHeight="1" x14ac:dyDescent="0.2">
      <c r="A58" s="112">
        <v>18</v>
      </c>
      <c r="B58" s="113" t="str">
        <f>IF(C58="","---",(IF(WEEKDAY(C58,2)=1,"Mo",(IF(WEEKDAY(C58,2)=2,"Di",(IF(WEEKDAY(C58,2)=3,"Mi",(IF(WEEKDAY(C58,2)=4,"Do",(IF(WEEKDAY(C58,2)=5,"Fr",(IF(WEEKDAY(C58,2)=6,"Sa","So")))))))))))))</f>
        <v>---</v>
      </c>
      <c r="C58" s="114"/>
      <c r="D58" s="116" t="s">
        <v>22</v>
      </c>
      <c r="E58" s="116"/>
      <c r="F58" s="116"/>
      <c r="G58" s="274" t="str">
        <f>IF(AND(D58=Tabelle4!C$2,D59=Tabelle4!K$2),F$9,IF(AND(D58=Tabelle4!C$4,D59=Tabelle4!K$2),F$10,IF(AND(D58=Tabelle4!C$2,D59=Tabelle4!K$4),F$11,IF(AND(D58=Tabelle4!C$4,D59=Tabelle4!K$4),F$12,IF(AND(D58=Tabelle4!C$5,D59=Tabelle4!K$2),F$13,IF(OR(D58=Tabelle4!C$6,D59=Tabelle4!K$5),"bitte angeben",IF(OR(AND(D58=Tabelle4!C$2,D59=Tabelle4!K$3),AND(D59=Tabelle4!C$2,D58=Tabelle4!K$3)),"keine Abrechn.","wird ausgefüllt")))))))</f>
        <v>wird ausgefüllt</v>
      </c>
      <c r="H58" s="315" t="s">
        <v>22</v>
      </c>
      <c r="I58" s="316"/>
      <c r="J58" s="320"/>
      <c r="K58" s="120" t="str">
        <f>IF(OR(G58="bitte angeben",G58="wird ausgefüllt",G58="keine Abrechn."),"",IF(G59="hin und zurück",ROUNDUP(2*IF(X58=0,IF(OR(D58=Tabelle4!C$4,D59=Tabelle4!K$5),G58,MIN(F$10,G58)),G58),0),IF(OR(G59="nur hin",G59="nur zurück"),ROUNDUP(IF(X58=0,IF(OR(D58=Tabelle4!C$4,D59=Tabelle4!K$5),G58,MIN(F$10,G58)),G58),0),"")))</f>
        <v/>
      </c>
      <c r="L58" s="275" t="str">
        <f>IF(K58="","",IF(N$16="ja",0.125,0.08))</f>
        <v/>
      </c>
      <c r="M58" s="124"/>
      <c r="N58" s="125"/>
      <c r="O58" s="126"/>
      <c r="P58" s="284"/>
      <c r="Q58" s="285"/>
      <c r="R58" s="127" t="str">
        <f>IF(W58=1,"1","")&amp;IF(Y58=1,"2","")&amp;IF(AA58=1,"3","")</f>
        <v/>
      </c>
      <c r="S58" s="108" t="str">
        <f>IF(V58=0,"---",(IF(AND(K58&lt;&gt;"",L58&lt;&gt;""),K58*L58,0)+IF(AND(N59&lt;=K58,M58&lt;&gt;""),N59,0)*0.01*M59+Q58*0.5)*V58*Z58*IF($A$16="Die obigen Angaben in den Zeilen 6 bis 11 sind noch unvollständig",0,1))</f>
        <v>---</v>
      </c>
      <c r="T58" s="106" t="str">
        <f>IF(OR(B58="---",D58="bitte auswählen",D59="bitte auswählen",H58="bitte auswählen"),"---",IF($A$16="Die obigen Angaben in den Zeilen 6 bis 11 sind noch unvollständig",0,1)*X58*V58*Z58* IF(H59=Tabelle4!D$14,IF(W$11-J58&lt;8/24,0,(IF(W$11-J58&lt;14/24,3,6)))+ IF(J59-W$12&lt;8/24,0,(IF(J59-W$12&lt;14/24,3,6)))+MIN(MAX(20,I59),80),IF(I59-I58&lt;8/24,0,(IF(I59-I58&lt;14/24,3,6)))))</f>
        <v>---</v>
      </c>
      <c r="U58" s="110" t="str">
        <f>IF(AND(S58="---",T58="---"),"---",IF(S58&lt;&gt;"---",S58,0)+IF(T58&lt;&gt;"---",T58,0))</f>
        <v>---</v>
      </c>
      <c r="V58" s="273">
        <f>IF(OR(B58="---",D59="bitte auswählen",H58="bitte auswählen",AND(G58="",P58="",OR(J58=0,J59=0))),0,1)</f>
        <v>0</v>
      </c>
      <c r="W58" s="272">
        <f>IF(AND(B58="---",D59="bitte auswählen",H58="bitte auswählen"),0,IF(OR(B58="---",D58="bitte auswählen",H58="bitte auswählen",AND(G58="",P58="",OR(J58=0,J59=0))),1,0))</f>
        <v>0</v>
      </c>
      <c r="X58" s="271">
        <f>IF(X59=H$16,IF(D58&lt;&gt;Tabelle4!C$4,0,1),1)</f>
        <v>1</v>
      </c>
      <c r="Y58" s="272">
        <f>IF(X59=H$16,IF(D58&lt;&gt;Tabelle4!C$4,1,0),0)</f>
        <v>0</v>
      </c>
      <c r="Z58" s="282">
        <f>IF(C58="",1,IF(J$9="bitte angeben",0,IF(OR(C58&lt;EDATE(J$9,-6),J$9&lt;C58),0,1)))</f>
        <v>1</v>
      </c>
      <c r="AA58" s="283">
        <f>IF(C58="",0,IF(J$9="bitte angeben",1,IF(OR(C58&lt;EDATE(J$9,-6),J$9&lt;C58),1,0)))</f>
        <v>0</v>
      </c>
    </row>
    <row r="59" spans="1:27" ht="10.5" customHeight="1" thickBot="1" x14ac:dyDescent="0.25">
      <c r="A59" s="112"/>
      <c r="B59" s="113"/>
      <c r="C59" s="115"/>
      <c r="D59" s="117" t="s">
        <v>22</v>
      </c>
      <c r="E59" s="117"/>
      <c r="F59" s="117"/>
      <c r="G59" s="276" t="s">
        <v>22</v>
      </c>
      <c r="H59" s="317"/>
      <c r="I59" s="318"/>
      <c r="J59" s="277"/>
      <c r="K59" s="121"/>
      <c r="L59" s="278" t="str">
        <f>IF(L58="","","€ je km")</f>
        <v/>
      </c>
      <c r="M59" s="279"/>
      <c r="N59" s="122"/>
      <c r="O59" s="123"/>
      <c r="P59" s="280"/>
      <c r="Q59" s="281"/>
      <c r="R59" s="128"/>
      <c r="S59" s="109"/>
      <c r="T59" s="107"/>
      <c r="U59" s="111"/>
      <c r="V59" s="273"/>
      <c r="W59" s="272"/>
      <c r="X59" s="272">
        <f>VLOOKUP(D59,Tabelle4!K$1:L$5,2,FALSE)</f>
        <v>0</v>
      </c>
      <c r="Y59" s="272"/>
      <c r="Z59" s="273"/>
      <c r="AA59" s="273"/>
    </row>
    <row r="60" spans="1:27" ht="10.5" customHeight="1" x14ac:dyDescent="0.2">
      <c r="A60" s="112">
        <v>19</v>
      </c>
      <c r="B60" s="113" t="str">
        <f>IF(C60="","---",(IF(WEEKDAY(C60,2)=1,"Mo",(IF(WEEKDAY(C60,2)=2,"Di",(IF(WEEKDAY(C60,2)=3,"Mi",(IF(WEEKDAY(C60,2)=4,"Do",(IF(WEEKDAY(C60,2)=5,"Fr",(IF(WEEKDAY(C60,2)=6,"Sa","So")))))))))))))</f>
        <v>---</v>
      </c>
      <c r="C60" s="114"/>
      <c r="D60" s="116" t="s">
        <v>22</v>
      </c>
      <c r="E60" s="116"/>
      <c r="F60" s="116"/>
      <c r="G60" s="274" t="str">
        <f>IF(AND(D60=Tabelle4!C$2,D61=Tabelle4!K$2),F$9,IF(AND(D60=Tabelle4!C$4,D61=Tabelle4!K$2),F$10,IF(AND(D60=Tabelle4!C$2,D61=Tabelle4!K$4),F$11,IF(AND(D60=Tabelle4!C$4,D61=Tabelle4!K$4),F$12,IF(AND(D60=Tabelle4!C$5,D61=Tabelle4!K$2),F$13,IF(OR(D60=Tabelle4!C$6,D61=Tabelle4!K$5),"bitte angeben",IF(OR(AND(D60=Tabelle4!C$2,D61=Tabelle4!K$3),AND(D61=Tabelle4!C$2,D60=Tabelle4!K$3)),"keine Abrechn.","wird ausgefüllt")))))))</f>
        <v>wird ausgefüllt</v>
      </c>
      <c r="H60" s="315" t="s">
        <v>22</v>
      </c>
      <c r="I60" s="316"/>
      <c r="J60" s="320"/>
      <c r="K60" s="120" t="str">
        <f>IF(OR(G60="bitte angeben",G60="wird ausgefüllt",G60="keine Abrechn."),"",IF(G61="hin und zurück",ROUNDUP(2*IF(X60=0,IF(OR(D60=Tabelle4!C$4,D61=Tabelle4!K$5),G60,MIN(F$10,G60)),G60),0),IF(OR(G61="nur hin",G61="nur zurück"),ROUNDUP(IF(X60=0,IF(OR(D60=Tabelle4!C$4,D61=Tabelle4!K$5),G60,MIN(F$10,G60)),G60),0),"")))</f>
        <v/>
      </c>
      <c r="L60" s="275" t="str">
        <f>IF(K60="","",IF(N$16="ja",0.125,0.08))</f>
        <v/>
      </c>
      <c r="M60" s="124"/>
      <c r="N60" s="125"/>
      <c r="O60" s="126"/>
      <c r="P60" s="284"/>
      <c r="Q60" s="285"/>
      <c r="R60" s="127" t="str">
        <f>IF(W60=1,"1","")&amp;IF(Y60=1,"2","")&amp;IF(AA60=1,"3","")</f>
        <v/>
      </c>
      <c r="S60" s="108" t="str">
        <f>IF(V60=0,"---",(IF(AND(K60&lt;&gt;"",L60&lt;&gt;""),K60*L60,0)+IF(AND(N61&lt;=K60,M60&lt;&gt;""),N61,0)*0.01*M61+Q60*0.5)*V60*Z60*IF($A$16="Die obigen Angaben in den Zeilen 6 bis 11 sind noch unvollständig",0,1))</f>
        <v>---</v>
      </c>
      <c r="T60" s="106" t="str">
        <f>IF(OR(B60="---",D60="bitte auswählen",D61="bitte auswählen",H60="bitte auswählen"),"---",IF($A$16="Die obigen Angaben in den Zeilen 6 bis 11 sind noch unvollständig",0,1)*X60*V60*Z60* IF(H61=Tabelle4!D$14,IF(W$11-J60&lt;8/24,0,(IF(W$11-J60&lt;14/24,3,6)))+ IF(J61-W$12&lt;8/24,0,(IF(J61-W$12&lt;14/24,3,6)))+MIN(MAX(20,I61),80),IF(I61-I60&lt;8/24,0,(IF(I61-I60&lt;14/24,3,6)))))</f>
        <v>---</v>
      </c>
      <c r="U60" s="110" t="str">
        <f>IF(AND(S60="---",T60="---"),"---",IF(S60&lt;&gt;"---",S60,0)+IF(T60&lt;&gt;"---",T60,0))</f>
        <v>---</v>
      </c>
      <c r="V60" s="273">
        <f>IF(OR(B60="---",D61="bitte auswählen",H60="bitte auswählen",AND(G60="",P60="",OR(J60=0,J61=0))),0,1)</f>
        <v>0</v>
      </c>
      <c r="W60" s="272">
        <f>IF(AND(B60="---",D61="bitte auswählen",H60="bitte auswählen"),0,IF(OR(B60="---",D60="bitte auswählen",H60="bitte auswählen",AND(G60="",P60="",OR(J60=0,J61=0))),1,0))</f>
        <v>0</v>
      </c>
      <c r="X60" s="271">
        <f>IF(X61=H$16,IF(D60&lt;&gt;Tabelle4!C$4,0,1),1)</f>
        <v>1</v>
      </c>
      <c r="Y60" s="272">
        <f>IF(X61=H$16,IF(D60&lt;&gt;Tabelle4!C$4,1,0),0)</f>
        <v>0</v>
      </c>
      <c r="Z60" s="282">
        <f>IF(C60="",1,IF(J$9="bitte angeben",0,IF(OR(C60&lt;EDATE(J$9,-6),J$9&lt;C60),0,1)))</f>
        <v>1</v>
      </c>
      <c r="AA60" s="283">
        <f>IF(C60="",0,IF(J$9="bitte angeben",1,IF(OR(C60&lt;EDATE(J$9,-6),J$9&lt;C60),1,0)))</f>
        <v>0</v>
      </c>
    </row>
    <row r="61" spans="1:27" ht="10.5" customHeight="1" thickBot="1" x14ac:dyDescent="0.25">
      <c r="A61" s="112"/>
      <c r="B61" s="113"/>
      <c r="C61" s="115"/>
      <c r="D61" s="117" t="s">
        <v>22</v>
      </c>
      <c r="E61" s="117"/>
      <c r="F61" s="117"/>
      <c r="G61" s="276" t="s">
        <v>22</v>
      </c>
      <c r="H61" s="317"/>
      <c r="I61" s="318"/>
      <c r="J61" s="277"/>
      <c r="K61" s="121"/>
      <c r="L61" s="278" t="str">
        <f>IF(L60="","","€ je km")</f>
        <v/>
      </c>
      <c r="M61" s="279"/>
      <c r="N61" s="122"/>
      <c r="O61" s="123"/>
      <c r="P61" s="280"/>
      <c r="Q61" s="281"/>
      <c r="R61" s="128"/>
      <c r="S61" s="109"/>
      <c r="T61" s="107"/>
      <c r="U61" s="111"/>
      <c r="V61" s="273"/>
      <c r="W61" s="272"/>
      <c r="X61" s="272">
        <f>VLOOKUP(D61,Tabelle4!K$1:L$5,2,FALSE)</f>
        <v>0</v>
      </c>
      <c r="Y61" s="272"/>
      <c r="Z61" s="273"/>
      <c r="AA61" s="273"/>
    </row>
    <row r="62" spans="1:27" ht="10.5" customHeight="1" x14ac:dyDescent="0.2">
      <c r="A62" s="112">
        <v>20</v>
      </c>
      <c r="B62" s="113" t="str">
        <f>IF(C62="","---",(IF(WEEKDAY(C62,2)=1,"Mo",(IF(WEEKDAY(C62,2)=2,"Di",(IF(WEEKDAY(C62,2)=3,"Mi",(IF(WEEKDAY(C62,2)=4,"Do",(IF(WEEKDAY(C62,2)=5,"Fr",(IF(WEEKDAY(C62,2)=6,"Sa","So")))))))))))))</f>
        <v>---</v>
      </c>
      <c r="C62" s="114"/>
      <c r="D62" s="116" t="s">
        <v>22</v>
      </c>
      <c r="E62" s="116"/>
      <c r="F62" s="116"/>
      <c r="G62" s="274" t="str">
        <f>IF(AND(D62=Tabelle4!C$2,D63=Tabelle4!K$2),F$9,IF(AND(D62=Tabelle4!C$4,D63=Tabelle4!K$2),F$10,IF(AND(D62=Tabelle4!C$2,D63=Tabelle4!K$4),F$11,IF(AND(D62=Tabelle4!C$4,D63=Tabelle4!K$4),F$12,IF(AND(D62=Tabelle4!C$5,D63=Tabelle4!K$2),F$13,IF(OR(D62=Tabelle4!C$6,D63=Tabelle4!K$5),"bitte angeben",IF(OR(AND(D62=Tabelle4!C$2,D63=Tabelle4!K$3),AND(D63=Tabelle4!C$2,D62=Tabelle4!K$3)),"keine Abrechn.","wird ausgefüllt")))))))</f>
        <v>wird ausgefüllt</v>
      </c>
      <c r="H62" s="315" t="s">
        <v>22</v>
      </c>
      <c r="I62" s="316"/>
      <c r="J62" s="320"/>
      <c r="K62" s="120" t="str">
        <f>IF(OR(G62="bitte angeben",G62="wird ausgefüllt",G62="keine Abrechn."),"",IF(G63="hin und zurück",ROUNDUP(2*IF(X62=0,IF(OR(D62=Tabelle4!C$4,D63=Tabelle4!K$5),G62,MIN(F$10,G62)),G62),0),IF(OR(G63="nur hin",G63="nur zurück"),ROUNDUP(IF(X62=0,IF(OR(D62=Tabelle4!C$4,D63=Tabelle4!K$5),G62,MIN(F$10,G62)),G62),0),"")))</f>
        <v/>
      </c>
      <c r="L62" s="275" t="str">
        <f>IF(K62="","",IF(N$16="ja",0.125,0.08))</f>
        <v/>
      </c>
      <c r="M62" s="124"/>
      <c r="N62" s="125"/>
      <c r="O62" s="126"/>
      <c r="P62" s="284"/>
      <c r="Q62" s="285"/>
      <c r="R62" s="127" t="str">
        <f>IF(W62=1,"1","")&amp;IF(Y62=1,"2","")&amp;IF(AA62=1,"3","")</f>
        <v/>
      </c>
      <c r="S62" s="108" t="str">
        <f>IF(V62=0,"---",(IF(AND(K62&lt;&gt;"",L62&lt;&gt;""),K62*L62,0)+IF(AND(N63&lt;=K62,M62&lt;&gt;""),N63,0)*0.01*M63+Q62*0.5)*V62*Z62*IF($A$16="Die obigen Angaben in den Zeilen 6 bis 11 sind noch unvollständig",0,1))</f>
        <v>---</v>
      </c>
      <c r="T62" s="106" t="str">
        <f>IF(OR(B62="---",D62="bitte auswählen",D63="bitte auswählen",H62="bitte auswählen"),"---",IF($A$16="Die obigen Angaben in den Zeilen 6 bis 11 sind noch unvollständig",0,1)*X62*V62*Z62* IF(H63=Tabelle4!D$14,IF(W$11-J62&lt;8/24,0,(IF(W$11-J62&lt;14/24,3,6)))+ IF(J63-W$12&lt;8/24,0,(IF(J63-W$12&lt;14/24,3,6)))+MIN(MAX(20,I63),80),IF(I63-I62&lt;8/24,0,(IF(I63-I62&lt;14/24,3,6)))))</f>
        <v>---</v>
      </c>
      <c r="U62" s="110" t="str">
        <f>IF(AND(S62="---",T62="---"),"---",IF(S62&lt;&gt;"---",S62,0)+IF(T62&lt;&gt;"---",T62,0))</f>
        <v>---</v>
      </c>
      <c r="V62" s="273">
        <f>IF(OR(B62="---",D63="bitte auswählen",H62="bitte auswählen",AND(G62="",P62="",OR(J62=0,J63=0))),0,1)</f>
        <v>0</v>
      </c>
      <c r="W62" s="272">
        <f>IF(AND(B62="---",D63="bitte auswählen",H62="bitte auswählen"),0,IF(OR(B62="---",D62="bitte auswählen",H62="bitte auswählen",AND(G62="",P62="",OR(J62=0,J63=0))),1,0))</f>
        <v>0</v>
      </c>
      <c r="X62" s="271">
        <f>IF(X63=H$16,IF(D62&lt;&gt;Tabelle4!C$4,0,1),1)</f>
        <v>1</v>
      </c>
      <c r="Y62" s="272">
        <f>IF(X63=H$16,IF(D62&lt;&gt;Tabelle4!C$4,1,0),0)</f>
        <v>0</v>
      </c>
      <c r="Z62" s="282">
        <f>IF(C62="",1,IF(J$9="bitte angeben",0,IF(OR(C62&lt;EDATE(J$9,-6),J$9&lt;C62),0,1)))</f>
        <v>1</v>
      </c>
      <c r="AA62" s="283">
        <f>IF(C62="",0,IF(J$9="bitte angeben",1,IF(OR(C62&lt;EDATE(J$9,-6),J$9&lt;C62),1,0)))</f>
        <v>0</v>
      </c>
    </row>
    <row r="63" spans="1:27" ht="10.5" customHeight="1" thickBot="1" x14ac:dyDescent="0.25">
      <c r="A63" s="112"/>
      <c r="B63" s="113"/>
      <c r="C63" s="115"/>
      <c r="D63" s="117" t="s">
        <v>22</v>
      </c>
      <c r="E63" s="117"/>
      <c r="F63" s="117"/>
      <c r="G63" s="276" t="s">
        <v>22</v>
      </c>
      <c r="H63" s="317"/>
      <c r="I63" s="318"/>
      <c r="J63" s="277"/>
      <c r="K63" s="121"/>
      <c r="L63" s="278" t="str">
        <f>IF(L62="","","€ je km")</f>
        <v/>
      </c>
      <c r="M63" s="279"/>
      <c r="N63" s="122"/>
      <c r="O63" s="123"/>
      <c r="P63" s="280"/>
      <c r="Q63" s="281"/>
      <c r="R63" s="128"/>
      <c r="S63" s="109"/>
      <c r="T63" s="107"/>
      <c r="U63" s="111"/>
      <c r="V63" s="273"/>
      <c r="W63" s="272"/>
      <c r="X63" s="272">
        <f>VLOOKUP(D63,Tabelle4!K$1:L$5,2,FALSE)</f>
        <v>0</v>
      </c>
      <c r="Y63" s="272"/>
      <c r="Z63" s="273"/>
      <c r="AA63" s="273"/>
    </row>
    <row r="64" spans="1:27" ht="10.5" customHeight="1" x14ac:dyDescent="0.2">
      <c r="A64" s="112">
        <v>21</v>
      </c>
      <c r="B64" s="113" t="str">
        <f>IF(C64="","---",(IF(WEEKDAY(C64,2)=1,"Mo",(IF(WEEKDAY(C64,2)=2,"Di",(IF(WEEKDAY(C64,2)=3,"Mi",(IF(WEEKDAY(C64,2)=4,"Do",(IF(WEEKDAY(C64,2)=5,"Fr",(IF(WEEKDAY(C64,2)=6,"Sa","So")))))))))))))</f>
        <v>---</v>
      </c>
      <c r="C64" s="114"/>
      <c r="D64" s="116" t="s">
        <v>22</v>
      </c>
      <c r="E64" s="116"/>
      <c r="F64" s="116"/>
      <c r="G64" s="274" t="str">
        <f>IF(AND(D64=Tabelle4!C$2,D65=Tabelle4!K$2),F$9,IF(AND(D64=Tabelle4!C$4,D65=Tabelle4!K$2),F$10,IF(AND(D64=Tabelle4!C$2,D65=Tabelle4!K$4),F$11,IF(AND(D64=Tabelle4!C$4,D65=Tabelle4!K$4),F$12,IF(AND(D64=Tabelle4!C$5,D65=Tabelle4!K$2),F$13,IF(OR(D64=Tabelle4!C$6,D65=Tabelle4!K$5),"bitte angeben",IF(OR(AND(D64=Tabelle4!C$2,D65=Tabelle4!K$3),AND(D65=Tabelle4!C$2,D64=Tabelle4!K$3)),"keine Abrechn.","wird ausgefüllt")))))))</f>
        <v>wird ausgefüllt</v>
      </c>
      <c r="H64" s="315" t="s">
        <v>22</v>
      </c>
      <c r="I64" s="316"/>
      <c r="J64" s="320"/>
      <c r="K64" s="120" t="str">
        <f>IF(OR(G64="bitte angeben",G64="wird ausgefüllt",G64="keine Abrechn."),"",IF(G65="hin und zurück",ROUNDUP(2*IF(X64=0,IF(OR(D64=Tabelle4!C$4,D65=Tabelle4!K$5),G64,MIN(F$10,G64)),G64),0),IF(OR(G65="nur hin",G65="nur zurück"),ROUNDUP(IF(X64=0,IF(OR(D64=Tabelle4!C$4,D65=Tabelle4!K$5),G64,MIN(F$10,G64)),G64),0),"")))</f>
        <v/>
      </c>
      <c r="L64" s="275" t="str">
        <f>IF(K64="","",IF(N$16="ja",0.125,0.08))</f>
        <v/>
      </c>
      <c r="M64" s="124"/>
      <c r="N64" s="125"/>
      <c r="O64" s="126"/>
      <c r="P64" s="284"/>
      <c r="Q64" s="285"/>
      <c r="R64" s="127" t="str">
        <f>IF(W64=1,"1","")&amp;IF(Y64=1,"2","")&amp;IF(AA64=1,"3","")</f>
        <v/>
      </c>
      <c r="S64" s="108" t="str">
        <f>IF(V64=0,"---",(IF(AND(K64&lt;&gt;"",L64&lt;&gt;""),K64*L64,0)+IF(AND(N65&lt;=K64,M64&lt;&gt;""),N65,0)*0.01*M65+Q64*0.5)*V64*Z64*IF($A$16="Die obigen Angaben in den Zeilen 6 bis 11 sind noch unvollständig",0,1))</f>
        <v>---</v>
      </c>
      <c r="T64" s="106" t="str">
        <f>IF(OR(B64="---",D64="bitte auswählen",D65="bitte auswählen",H64="bitte auswählen"),"---",IF($A$16="Die obigen Angaben in den Zeilen 6 bis 11 sind noch unvollständig",0,1)*X64*V64*Z64* IF(H65=Tabelle4!D$14,IF(W$11-J64&lt;8/24,0,(IF(W$11-J64&lt;14/24,3,6)))+ IF(J65-W$12&lt;8/24,0,(IF(J65-W$12&lt;14/24,3,6)))+MIN(MAX(20,I65),80),IF(I65-I64&lt;8/24,0,(IF(I65-I64&lt;14/24,3,6)))))</f>
        <v>---</v>
      </c>
      <c r="U64" s="110" t="str">
        <f>IF(AND(S64="---",T64="---"),"---",IF(S64&lt;&gt;"---",S64,0)+IF(T64&lt;&gt;"---",T64,0))</f>
        <v>---</v>
      </c>
      <c r="V64" s="273">
        <f>IF(OR(B64="---",D65="bitte auswählen",H64="bitte auswählen",AND(G64="",P64="",OR(J64=0,J65=0))),0,1)</f>
        <v>0</v>
      </c>
      <c r="W64" s="272">
        <f>IF(AND(B64="---",D65="bitte auswählen",H64="bitte auswählen"),0,IF(OR(B64="---",D64="bitte auswählen",H64="bitte auswählen",AND(G64="",P64="",OR(J64=0,J65=0))),1,0))</f>
        <v>0</v>
      </c>
      <c r="X64" s="271">
        <f>IF(X65=H$16,IF(D64&lt;&gt;Tabelle4!C$4,0,1),1)</f>
        <v>1</v>
      </c>
      <c r="Y64" s="272">
        <f>IF(X65=H$16,IF(D64&lt;&gt;Tabelle4!C$4,1,0),0)</f>
        <v>0</v>
      </c>
      <c r="Z64" s="282">
        <f>IF(C64="",1,IF(J$9="bitte angeben",0,IF(OR(C64&lt;EDATE(J$9,-6),J$9&lt;C64),0,1)))</f>
        <v>1</v>
      </c>
      <c r="AA64" s="283">
        <f>IF(C64="",0,IF(J$9="bitte angeben",1,IF(OR(C64&lt;EDATE(J$9,-6),J$9&lt;C64),1,0)))</f>
        <v>0</v>
      </c>
    </row>
    <row r="65" spans="1:27" ht="10.5" customHeight="1" thickBot="1" x14ac:dyDescent="0.25">
      <c r="A65" s="112"/>
      <c r="B65" s="113"/>
      <c r="C65" s="115"/>
      <c r="D65" s="117" t="s">
        <v>22</v>
      </c>
      <c r="E65" s="117"/>
      <c r="F65" s="117"/>
      <c r="G65" s="276" t="s">
        <v>22</v>
      </c>
      <c r="H65" s="317"/>
      <c r="I65" s="318"/>
      <c r="J65" s="277"/>
      <c r="K65" s="121"/>
      <c r="L65" s="278" t="str">
        <f>IF(L64="","","€ je km")</f>
        <v/>
      </c>
      <c r="M65" s="279"/>
      <c r="N65" s="122"/>
      <c r="O65" s="123"/>
      <c r="P65" s="280"/>
      <c r="Q65" s="281"/>
      <c r="R65" s="128"/>
      <c r="S65" s="109"/>
      <c r="T65" s="107"/>
      <c r="U65" s="111"/>
      <c r="V65" s="273"/>
      <c r="W65" s="272"/>
      <c r="X65" s="272">
        <f>VLOOKUP(D65,Tabelle4!K$1:L$5,2,FALSE)</f>
        <v>0</v>
      </c>
      <c r="Y65" s="272"/>
      <c r="Z65" s="273"/>
      <c r="AA65" s="273"/>
    </row>
    <row r="66" spans="1:27" ht="10.5" customHeight="1" x14ac:dyDescent="0.2">
      <c r="A66" s="112">
        <v>22</v>
      </c>
      <c r="B66" s="113" t="str">
        <f>IF(C66="","---",(IF(WEEKDAY(C66,2)=1,"Mo",(IF(WEEKDAY(C66,2)=2,"Di",(IF(WEEKDAY(C66,2)=3,"Mi",(IF(WEEKDAY(C66,2)=4,"Do",(IF(WEEKDAY(C66,2)=5,"Fr",(IF(WEEKDAY(C66,2)=6,"Sa","So")))))))))))))</f>
        <v>---</v>
      </c>
      <c r="C66" s="114"/>
      <c r="D66" s="116" t="s">
        <v>22</v>
      </c>
      <c r="E66" s="116"/>
      <c r="F66" s="116"/>
      <c r="G66" s="274" t="str">
        <f>IF(AND(D66=Tabelle4!C$2,D67=Tabelle4!K$2),F$9,IF(AND(D66=Tabelle4!C$4,D67=Tabelle4!K$2),F$10,IF(AND(D66=Tabelle4!C$2,D67=Tabelle4!K$4),F$11,IF(AND(D66=Tabelle4!C$4,D67=Tabelle4!K$4),F$12,IF(AND(D66=Tabelle4!C$5,D67=Tabelle4!K$2),F$13,IF(OR(D66=Tabelle4!C$6,D67=Tabelle4!K$5),"bitte angeben",IF(OR(AND(D66=Tabelle4!C$2,D67=Tabelle4!K$3),AND(D67=Tabelle4!C$2,D66=Tabelle4!K$3)),"keine Abrechn.","wird ausgefüllt")))))))</f>
        <v>wird ausgefüllt</v>
      </c>
      <c r="H66" s="315" t="s">
        <v>22</v>
      </c>
      <c r="I66" s="316"/>
      <c r="J66" s="320"/>
      <c r="K66" s="120" t="str">
        <f>IF(OR(G66="bitte angeben",G66="wird ausgefüllt",G66="keine Abrechn."),"",IF(G67="hin und zurück",ROUNDUP(2*IF(X66=0,IF(OR(D66=Tabelle4!C$4,D67=Tabelle4!K$5),G66,MIN(F$10,G66)),G66),0),IF(OR(G67="nur hin",G67="nur zurück"),ROUNDUP(IF(X66=0,IF(OR(D66=Tabelle4!C$4,D67=Tabelle4!K$5),G66,MIN(F$10,G66)),G66),0),"")))</f>
        <v/>
      </c>
      <c r="L66" s="275" t="str">
        <f>IF(K66="","",IF(N$16="ja",0.125,0.08))</f>
        <v/>
      </c>
      <c r="M66" s="124"/>
      <c r="N66" s="125"/>
      <c r="O66" s="126"/>
      <c r="P66" s="284"/>
      <c r="Q66" s="285"/>
      <c r="R66" s="127" t="str">
        <f>IF(W66=1,"1","")&amp;IF(Y66=1,"2","")&amp;IF(AA66=1,"3","")</f>
        <v/>
      </c>
      <c r="S66" s="108" t="str">
        <f>IF(V66=0,"---",(IF(AND(K66&lt;&gt;"",L66&lt;&gt;""),K66*L66,0)+IF(AND(N67&lt;=K66,M66&lt;&gt;""),N67,0)*0.01*M67+Q66*0.5)*V66*Z66*IF($A$16="Die obigen Angaben in den Zeilen 6 bis 11 sind noch unvollständig",0,1))</f>
        <v>---</v>
      </c>
      <c r="T66" s="106" t="str">
        <f>IF(OR(B66="---",D66="bitte auswählen",D67="bitte auswählen",H66="bitte auswählen"),"---",IF($A$16="Die obigen Angaben in den Zeilen 6 bis 11 sind noch unvollständig",0,1)*X66*V66*Z66* IF(H67=Tabelle4!D$14,IF(W$11-J66&lt;8/24,0,(IF(W$11-J66&lt;14/24,3,6)))+ IF(J67-W$12&lt;8/24,0,(IF(J67-W$12&lt;14/24,3,6)))+MIN(MAX(20,I67),80),IF(I67-I66&lt;8/24,0,(IF(I67-I66&lt;14/24,3,6)))))</f>
        <v>---</v>
      </c>
      <c r="U66" s="110" t="str">
        <f>IF(AND(S66="---",T66="---"),"---",IF(S66&lt;&gt;"---",S66,0)+IF(T66&lt;&gt;"---",T66,0))</f>
        <v>---</v>
      </c>
      <c r="V66" s="273">
        <f>IF(OR(B66="---",D67="bitte auswählen",H66="bitte auswählen",AND(G66="",P66="",OR(J66=0,J67=0))),0,1)</f>
        <v>0</v>
      </c>
      <c r="W66" s="272">
        <f>IF(AND(B66="---",D67="bitte auswählen",H66="bitte auswählen"),0,IF(OR(B66="---",D66="bitte auswählen",H66="bitte auswählen",AND(G66="",P66="",OR(J66=0,J67=0))),1,0))</f>
        <v>0</v>
      </c>
      <c r="X66" s="271">
        <f>IF(X67=H$16,IF(D66&lt;&gt;Tabelle4!C$4,0,1),1)</f>
        <v>1</v>
      </c>
      <c r="Y66" s="272">
        <f>IF(X67=H$16,IF(D66&lt;&gt;Tabelle4!C$4,1,0),0)</f>
        <v>0</v>
      </c>
      <c r="Z66" s="282">
        <f>IF(C66="",1,IF(J$9="bitte angeben",0,IF(OR(C66&lt;EDATE(J$9,-6),J$9&lt;C66),0,1)))</f>
        <v>1</v>
      </c>
      <c r="AA66" s="283">
        <f>IF(C66="",0,IF(J$9="bitte angeben",1,IF(OR(C66&lt;EDATE(J$9,-6),J$9&lt;C66),1,0)))</f>
        <v>0</v>
      </c>
    </row>
    <row r="67" spans="1:27" ht="10.5" customHeight="1" thickBot="1" x14ac:dyDescent="0.25">
      <c r="A67" s="112"/>
      <c r="B67" s="113"/>
      <c r="C67" s="115"/>
      <c r="D67" s="117" t="s">
        <v>22</v>
      </c>
      <c r="E67" s="117"/>
      <c r="F67" s="117"/>
      <c r="G67" s="276" t="s">
        <v>22</v>
      </c>
      <c r="H67" s="317"/>
      <c r="I67" s="318"/>
      <c r="J67" s="277"/>
      <c r="K67" s="121"/>
      <c r="L67" s="278" t="str">
        <f>IF(L66="","","€ je km")</f>
        <v/>
      </c>
      <c r="M67" s="279"/>
      <c r="N67" s="122"/>
      <c r="O67" s="123"/>
      <c r="P67" s="280"/>
      <c r="Q67" s="281"/>
      <c r="R67" s="128"/>
      <c r="S67" s="109"/>
      <c r="T67" s="107"/>
      <c r="U67" s="111"/>
      <c r="V67" s="273"/>
      <c r="W67" s="272"/>
      <c r="X67" s="272">
        <f>VLOOKUP(D67,Tabelle4!K$1:L$5,2,FALSE)</f>
        <v>0</v>
      </c>
      <c r="Y67" s="272"/>
      <c r="Z67" s="273"/>
      <c r="AA67" s="273"/>
    </row>
    <row r="68" spans="1:27" ht="10.5" customHeight="1" x14ac:dyDescent="0.2">
      <c r="A68" s="112">
        <v>23</v>
      </c>
      <c r="B68" s="113" t="str">
        <f>IF(C68="","---",(IF(WEEKDAY(C68,2)=1,"Mo",(IF(WEEKDAY(C68,2)=2,"Di",(IF(WEEKDAY(C68,2)=3,"Mi",(IF(WEEKDAY(C68,2)=4,"Do",(IF(WEEKDAY(C68,2)=5,"Fr",(IF(WEEKDAY(C68,2)=6,"Sa","So")))))))))))))</f>
        <v>---</v>
      </c>
      <c r="C68" s="114"/>
      <c r="D68" s="116" t="s">
        <v>22</v>
      </c>
      <c r="E68" s="116"/>
      <c r="F68" s="116"/>
      <c r="G68" s="274" t="str">
        <f>IF(AND(D68=Tabelle4!C$2,D69=Tabelle4!K$2),F$9,IF(AND(D68=Tabelle4!C$4,D69=Tabelle4!K$2),F$10,IF(AND(D68=Tabelle4!C$2,D69=Tabelle4!K$4),F$11,IF(AND(D68=Tabelle4!C$4,D69=Tabelle4!K$4),F$12,IF(AND(D68=Tabelle4!C$5,D69=Tabelle4!K$2),F$13,IF(OR(D68=Tabelle4!C$6,D69=Tabelle4!K$5),"bitte angeben",IF(OR(AND(D68=Tabelle4!C$2,D69=Tabelle4!K$3),AND(D69=Tabelle4!C$2,D68=Tabelle4!K$3)),"keine Abrechn.","wird ausgefüllt")))))))</f>
        <v>wird ausgefüllt</v>
      </c>
      <c r="H68" s="315" t="s">
        <v>22</v>
      </c>
      <c r="I68" s="316"/>
      <c r="J68" s="320"/>
      <c r="K68" s="120" t="str">
        <f>IF(OR(G68="bitte angeben",G68="wird ausgefüllt",G68="keine Abrechn."),"",IF(G69="hin und zurück",ROUNDUP(2*IF(X68=0,IF(OR(D68=Tabelle4!C$4,D69=Tabelle4!K$5),G68,MIN(F$10,G68)),G68),0),IF(OR(G69="nur hin",G69="nur zurück"),ROUNDUP(IF(X68=0,IF(OR(D68=Tabelle4!C$4,D69=Tabelle4!K$5),G68,MIN(F$10,G68)),G68),0),"")))</f>
        <v/>
      </c>
      <c r="L68" s="275" t="str">
        <f>IF(K68="","",IF(N$16="ja",0.125,0.08))</f>
        <v/>
      </c>
      <c r="M68" s="124"/>
      <c r="N68" s="125"/>
      <c r="O68" s="126"/>
      <c r="P68" s="284"/>
      <c r="Q68" s="285"/>
      <c r="R68" s="127" t="str">
        <f>IF(W68=1,"1","")&amp;IF(Y68=1,"2","")&amp;IF(AA68=1,"3","")</f>
        <v/>
      </c>
      <c r="S68" s="108" t="str">
        <f>IF(V68=0,"---",(IF(AND(K68&lt;&gt;"",L68&lt;&gt;""),K68*L68,0)+IF(AND(N69&lt;=K68,M68&lt;&gt;""),N69,0)*0.01*M69+Q68*0.5)*V68*Z68*IF($A$16="Die obigen Angaben in den Zeilen 6 bis 11 sind noch unvollständig",0,1))</f>
        <v>---</v>
      </c>
      <c r="T68" s="106" t="str">
        <f>IF(OR(B68="---",D68="bitte auswählen",D69="bitte auswählen",H68="bitte auswählen"),"---",IF($A$16="Die obigen Angaben in den Zeilen 6 bis 11 sind noch unvollständig",0,1)*X68*V68*Z68* IF(H69=Tabelle4!D$14,IF(W$11-J68&lt;8/24,0,(IF(W$11-J68&lt;14/24,3,6)))+ IF(J69-W$12&lt;8/24,0,(IF(J69-W$12&lt;14/24,3,6)))+MIN(MAX(20,I69),80),IF(I69-I68&lt;8/24,0,(IF(I69-I68&lt;14/24,3,6)))))</f>
        <v>---</v>
      </c>
      <c r="U68" s="110" t="str">
        <f>IF(AND(S68="---",T68="---"),"---",IF(S68&lt;&gt;"---",S68,0)+IF(T68&lt;&gt;"---",T68,0))</f>
        <v>---</v>
      </c>
      <c r="V68" s="273">
        <f>IF(OR(B68="---",D69="bitte auswählen",H68="bitte auswählen",AND(G68="",P68="",OR(J68=0,J69=0))),0,1)</f>
        <v>0</v>
      </c>
      <c r="W68" s="272">
        <f>IF(AND(B68="---",D69="bitte auswählen",H68="bitte auswählen"),0,IF(OR(B68="---",D68="bitte auswählen",H68="bitte auswählen",AND(G68="",P68="",OR(J68=0,J69=0))),1,0))</f>
        <v>0</v>
      </c>
      <c r="X68" s="271">
        <f>IF(X69=H$16,IF(D68&lt;&gt;Tabelle4!C$4,0,1),1)</f>
        <v>1</v>
      </c>
      <c r="Y68" s="272">
        <f>IF(X69=H$16,IF(D68&lt;&gt;Tabelle4!C$4,1,0),0)</f>
        <v>0</v>
      </c>
      <c r="Z68" s="282">
        <f>IF(C68="",1,IF(J$9="bitte angeben",0,IF(OR(C68&lt;EDATE(J$9,-6),J$9&lt;C68),0,1)))</f>
        <v>1</v>
      </c>
      <c r="AA68" s="283">
        <f>IF(C68="",0,IF(J$9="bitte angeben",1,IF(OR(C68&lt;EDATE(J$9,-6),J$9&lt;C68),1,0)))</f>
        <v>0</v>
      </c>
    </row>
    <row r="69" spans="1:27" ht="10.5" customHeight="1" thickBot="1" x14ac:dyDescent="0.25">
      <c r="A69" s="112"/>
      <c r="B69" s="113"/>
      <c r="C69" s="115"/>
      <c r="D69" s="117" t="s">
        <v>22</v>
      </c>
      <c r="E69" s="117"/>
      <c r="F69" s="117"/>
      <c r="G69" s="276" t="s">
        <v>22</v>
      </c>
      <c r="H69" s="317"/>
      <c r="I69" s="318"/>
      <c r="J69" s="277"/>
      <c r="K69" s="121"/>
      <c r="L69" s="278" t="str">
        <f>IF(L68="","","€ je km")</f>
        <v/>
      </c>
      <c r="M69" s="279"/>
      <c r="N69" s="122"/>
      <c r="O69" s="123"/>
      <c r="P69" s="280"/>
      <c r="Q69" s="281"/>
      <c r="R69" s="128"/>
      <c r="S69" s="109"/>
      <c r="T69" s="107"/>
      <c r="U69" s="111"/>
      <c r="V69" s="273"/>
      <c r="W69" s="272"/>
      <c r="X69" s="272">
        <f>VLOOKUP(D69,Tabelle4!K$1:L$5,2,FALSE)</f>
        <v>0</v>
      </c>
      <c r="Y69" s="272"/>
      <c r="Z69" s="273"/>
      <c r="AA69" s="273"/>
    </row>
    <row r="70" spans="1:27" ht="10.5" customHeight="1" x14ac:dyDescent="0.2">
      <c r="A70" s="112">
        <v>24</v>
      </c>
      <c r="B70" s="113" t="str">
        <f>IF(C70="","---",(IF(WEEKDAY(C70,2)=1,"Mo",(IF(WEEKDAY(C70,2)=2,"Di",(IF(WEEKDAY(C70,2)=3,"Mi",(IF(WEEKDAY(C70,2)=4,"Do",(IF(WEEKDAY(C70,2)=5,"Fr",(IF(WEEKDAY(C70,2)=6,"Sa","So")))))))))))))</f>
        <v>---</v>
      </c>
      <c r="C70" s="114"/>
      <c r="D70" s="116" t="s">
        <v>22</v>
      </c>
      <c r="E70" s="116"/>
      <c r="F70" s="116"/>
      <c r="G70" s="274" t="str">
        <f>IF(AND(D70=Tabelle4!C$2,D71=Tabelle4!K$2),F$9,IF(AND(D70=Tabelle4!C$4,D71=Tabelle4!K$2),F$10,IF(AND(D70=Tabelle4!C$2,D71=Tabelle4!K$4),F$11,IF(AND(D70=Tabelle4!C$4,D71=Tabelle4!K$4),F$12,IF(AND(D70=Tabelle4!C$5,D71=Tabelle4!K$2),F$13,IF(OR(D70=Tabelle4!C$6,D71=Tabelle4!K$5),"bitte angeben",IF(OR(AND(D70=Tabelle4!C$2,D71=Tabelle4!K$3),AND(D71=Tabelle4!C$2,D70=Tabelle4!K$3)),"keine Abrechn.","wird ausgefüllt")))))))</f>
        <v>wird ausgefüllt</v>
      </c>
      <c r="H70" s="315" t="s">
        <v>22</v>
      </c>
      <c r="I70" s="316"/>
      <c r="J70" s="320"/>
      <c r="K70" s="120" t="str">
        <f>IF(OR(G70="bitte angeben",G70="wird ausgefüllt",G70="keine Abrechn."),"",IF(G71="hin und zurück",ROUNDUP(2*IF(X70=0,IF(OR(D70=Tabelle4!C$4,D71=Tabelle4!K$5),G70,MIN(F$10,G70)),G70),0),IF(OR(G71="nur hin",G71="nur zurück"),ROUNDUP(IF(X70=0,IF(OR(D70=Tabelle4!C$4,D71=Tabelle4!K$5),G70,MIN(F$10,G70)),G70),0),"")))</f>
        <v/>
      </c>
      <c r="L70" s="275" t="str">
        <f>IF(K70="","",IF(N$16="ja",0.125,0.08))</f>
        <v/>
      </c>
      <c r="M70" s="124"/>
      <c r="N70" s="125"/>
      <c r="O70" s="126"/>
      <c r="P70" s="284"/>
      <c r="Q70" s="285"/>
      <c r="R70" s="127" t="str">
        <f>IF(W70=1,"1","")&amp;IF(Y70=1,"2","")&amp;IF(AA70=1,"3","")</f>
        <v/>
      </c>
      <c r="S70" s="108" t="str">
        <f>IF(V70=0,"---",(IF(AND(K70&lt;&gt;"",L70&lt;&gt;""),K70*L70,0)+IF(AND(N71&lt;=K70,M70&lt;&gt;""),N71,0)*0.01*M71+Q70*0.5)*V70*Z70*IF($A$16="Die obigen Angaben in den Zeilen 6 bis 11 sind noch unvollständig",0,1))</f>
        <v>---</v>
      </c>
      <c r="T70" s="106" t="str">
        <f>IF(OR(B70="---",D70="bitte auswählen",D71="bitte auswählen",H70="bitte auswählen"),"---",IF($A$16="Die obigen Angaben in den Zeilen 6 bis 11 sind noch unvollständig",0,1)*X70*V70*Z70* IF(H71=Tabelle4!D$14,IF(W$11-J70&lt;8/24,0,(IF(W$11-J70&lt;14/24,3,6)))+ IF(J71-W$12&lt;8/24,0,(IF(J71-W$12&lt;14/24,3,6)))+MIN(MAX(20,I71),80),IF(I71-I70&lt;8/24,0,(IF(I71-I70&lt;14/24,3,6)))))</f>
        <v>---</v>
      </c>
      <c r="U70" s="110" t="str">
        <f>IF(AND(S70="---",T70="---"),"---",IF(S70&lt;&gt;"---",S70,0)+IF(T70&lt;&gt;"---",T70,0))</f>
        <v>---</v>
      </c>
      <c r="V70" s="273">
        <f>IF(OR(B70="---",D71="bitte auswählen",H70="bitte auswählen",AND(G70="",P70="",OR(J70=0,J71=0))),0,1)</f>
        <v>0</v>
      </c>
      <c r="W70" s="272">
        <f>IF(AND(B70="---",D71="bitte auswählen",H70="bitte auswählen"),0,IF(OR(B70="---",D70="bitte auswählen",H70="bitte auswählen",AND(G70="",P70="",OR(J70=0,J71=0))),1,0))</f>
        <v>0</v>
      </c>
      <c r="X70" s="271">
        <f>IF(X71=H$16,IF(D70&lt;&gt;Tabelle4!C$4,0,1),1)</f>
        <v>1</v>
      </c>
      <c r="Y70" s="272">
        <f>IF(X71=H$16,IF(D70&lt;&gt;Tabelle4!C$4,1,0),0)</f>
        <v>0</v>
      </c>
      <c r="Z70" s="282">
        <f>IF(C70="",1,IF(J$9="bitte angeben",0,IF(OR(C70&lt;EDATE(J$9,-6),J$9&lt;C70),0,1)))</f>
        <v>1</v>
      </c>
      <c r="AA70" s="283">
        <f>IF(C70="",0,IF(J$9="bitte angeben",1,IF(OR(C70&lt;EDATE(J$9,-6),J$9&lt;C70),1,0)))</f>
        <v>0</v>
      </c>
    </row>
    <row r="71" spans="1:27" ht="10.5" customHeight="1" thickBot="1" x14ac:dyDescent="0.25">
      <c r="A71" s="112"/>
      <c r="B71" s="113"/>
      <c r="C71" s="115"/>
      <c r="D71" s="117" t="s">
        <v>22</v>
      </c>
      <c r="E71" s="117"/>
      <c r="F71" s="117"/>
      <c r="G71" s="276" t="s">
        <v>22</v>
      </c>
      <c r="H71" s="317"/>
      <c r="I71" s="318"/>
      <c r="J71" s="277"/>
      <c r="K71" s="121"/>
      <c r="L71" s="278" t="str">
        <f>IF(L70="","","€ je km")</f>
        <v/>
      </c>
      <c r="M71" s="279"/>
      <c r="N71" s="122"/>
      <c r="O71" s="123"/>
      <c r="P71" s="280"/>
      <c r="Q71" s="281"/>
      <c r="R71" s="128"/>
      <c r="S71" s="109"/>
      <c r="T71" s="107"/>
      <c r="U71" s="111"/>
      <c r="V71" s="273"/>
      <c r="W71" s="272"/>
      <c r="X71" s="272">
        <f>VLOOKUP(D71,Tabelle4!K$1:L$5,2,FALSE)</f>
        <v>0</v>
      </c>
      <c r="Y71" s="272"/>
      <c r="Z71" s="273"/>
      <c r="AA71" s="273"/>
    </row>
    <row r="72" spans="1:27" ht="10.5" customHeight="1" x14ac:dyDescent="0.2">
      <c r="A72" s="112">
        <v>25</v>
      </c>
      <c r="B72" s="113" t="str">
        <f>IF(C72="","---",(IF(WEEKDAY(C72,2)=1,"Mo",(IF(WEEKDAY(C72,2)=2,"Di",(IF(WEEKDAY(C72,2)=3,"Mi",(IF(WEEKDAY(C72,2)=4,"Do",(IF(WEEKDAY(C72,2)=5,"Fr",(IF(WEEKDAY(C72,2)=6,"Sa","So")))))))))))))</f>
        <v>---</v>
      </c>
      <c r="C72" s="114"/>
      <c r="D72" s="116" t="s">
        <v>22</v>
      </c>
      <c r="E72" s="116"/>
      <c r="F72" s="116"/>
      <c r="G72" s="274" t="str">
        <f>IF(AND(D72=Tabelle4!C$2,D73=Tabelle4!K$2),F$9,IF(AND(D72=Tabelle4!C$4,D73=Tabelle4!K$2),F$10,IF(AND(D72=Tabelle4!C$2,D73=Tabelle4!K$4),F$11,IF(AND(D72=Tabelle4!C$4,D73=Tabelle4!K$4),F$12,IF(AND(D72=Tabelle4!C$5,D73=Tabelle4!K$2),F$13,IF(OR(D72=Tabelle4!C$6,D73=Tabelle4!K$5),"bitte angeben",IF(OR(AND(D72=Tabelle4!C$2,D73=Tabelle4!K$3),AND(D73=Tabelle4!C$2,D72=Tabelle4!K$3)),"keine Abrechn.","wird ausgefüllt")))))))</f>
        <v>wird ausgefüllt</v>
      </c>
      <c r="H72" s="315" t="s">
        <v>22</v>
      </c>
      <c r="I72" s="316"/>
      <c r="J72" s="320"/>
      <c r="K72" s="120" t="str">
        <f>IF(OR(G72="bitte angeben",G72="wird ausgefüllt",G72="keine Abrechn."),"",IF(G73="hin und zurück",ROUNDUP(2*IF(X72=0,IF(OR(D72=Tabelle4!C$4,D73=Tabelle4!K$5),G72,MIN(F$10,G72)),G72),0),IF(OR(G73="nur hin",G73="nur zurück"),ROUNDUP(IF(X72=0,IF(OR(D72=Tabelle4!C$4,D73=Tabelle4!K$5),G72,MIN(F$10,G72)),G72),0),"")))</f>
        <v/>
      </c>
      <c r="L72" s="275" t="str">
        <f>IF(K72="","",IF(N$16="ja",0.125,0.08))</f>
        <v/>
      </c>
      <c r="M72" s="124"/>
      <c r="N72" s="125"/>
      <c r="O72" s="126"/>
      <c r="P72" s="284"/>
      <c r="Q72" s="285"/>
      <c r="R72" s="127" t="str">
        <f>IF(W72=1,"1","")&amp;IF(Y72=1,"2","")&amp;IF(AA72=1,"3","")</f>
        <v/>
      </c>
      <c r="S72" s="108" t="str">
        <f>IF(V72=0,"---",(IF(AND(K72&lt;&gt;"",L72&lt;&gt;""),K72*L72,0)+IF(AND(N73&lt;=K72,M72&lt;&gt;""),N73,0)*0.01*M73+Q72*0.5)*V72*Z72*IF($A$16="Die obigen Angaben in den Zeilen 6 bis 11 sind noch unvollständig",0,1))</f>
        <v>---</v>
      </c>
      <c r="T72" s="106" t="str">
        <f>IF(OR(B72="---",D72="bitte auswählen",D73="bitte auswählen",H72="bitte auswählen"),"---",IF($A$16="Die obigen Angaben in den Zeilen 6 bis 11 sind noch unvollständig",0,1)*X72*V72*Z72* IF(H73=Tabelle4!D$14,IF(W$11-J72&lt;8/24,0,(IF(W$11-J72&lt;14/24,3,6)))+ IF(J73-W$12&lt;8/24,0,(IF(J73-W$12&lt;14/24,3,6)))+MIN(MAX(20,I73),80),IF(I73-I72&lt;8/24,0,(IF(I73-I72&lt;14/24,3,6)))))</f>
        <v>---</v>
      </c>
      <c r="U72" s="110" t="str">
        <f>IF(AND(S72="---",T72="---"),"---",IF(S72&lt;&gt;"---",S72,0)+IF(T72&lt;&gt;"---",T72,0))</f>
        <v>---</v>
      </c>
      <c r="V72" s="273">
        <f>IF(OR(B72="---",D73="bitte auswählen",H72="bitte auswählen",AND(G72="",P72="",OR(J72=0,J73=0))),0,1)</f>
        <v>0</v>
      </c>
      <c r="W72" s="272">
        <f>IF(AND(B72="---",D73="bitte auswählen",H72="bitte auswählen"),0,IF(OR(B72="---",D72="bitte auswählen",H72="bitte auswählen",AND(G72="",P72="",OR(J72=0,J73=0))),1,0))</f>
        <v>0</v>
      </c>
      <c r="X72" s="271">
        <f>IF(X73=H$16,IF(D72&lt;&gt;Tabelle4!C$4,0,1),1)</f>
        <v>1</v>
      </c>
      <c r="Y72" s="272">
        <f>IF(X73=H$16,IF(D72&lt;&gt;Tabelle4!C$4,1,0),0)</f>
        <v>0</v>
      </c>
      <c r="Z72" s="282">
        <f>IF(C72="",1,IF(J$9="bitte angeben",0,IF(OR(C72&lt;EDATE(J$9,-6),J$9&lt;C72),0,1)))</f>
        <v>1</v>
      </c>
      <c r="AA72" s="283">
        <f>IF(C72="",0,IF(J$9="bitte angeben",1,IF(OR(C72&lt;EDATE(J$9,-6),J$9&lt;C72),1,0)))</f>
        <v>0</v>
      </c>
    </row>
    <row r="73" spans="1:27" ht="10.5" customHeight="1" thickBot="1" x14ac:dyDescent="0.25">
      <c r="A73" s="112"/>
      <c r="B73" s="113"/>
      <c r="C73" s="115"/>
      <c r="D73" s="117" t="s">
        <v>22</v>
      </c>
      <c r="E73" s="117"/>
      <c r="F73" s="117"/>
      <c r="G73" s="276" t="s">
        <v>22</v>
      </c>
      <c r="H73" s="317"/>
      <c r="I73" s="318"/>
      <c r="J73" s="277"/>
      <c r="K73" s="121"/>
      <c r="L73" s="278" t="str">
        <f>IF(L72="","","€ je km")</f>
        <v/>
      </c>
      <c r="M73" s="279"/>
      <c r="N73" s="122"/>
      <c r="O73" s="123"/>
      <c r="P73" s="280"/>
      <c r="Q73" s="281"/>
      <c r="R73" s="128"/>
      <c r="S73" s="109"/>
      <c r="T73" s="107"/>
      <c r="U73" s="111"/>
      <c r="V73" s="273"/>
      <c r="W73" s="272"/>
      <c r="X73" s="272">
        <f>VLOOKUP(D73,Tabelle4!K$1:L$5,2,FALSE)</f>
        <v>0</v>
      </c>
      <c r="Y73" s="272"/>
      <c r="Z73" s="273"/>
      <c r="AA73" s="273"/>
    </row>
    <row r="74" spans="1:27" ht="10.5" customHeight="1" x14ac:dyDescent="0.2">
      <c r="A74" s="112">
        <v>26</v>
      </c>
      <c r="B74" s="113" t="str">
        <f>IF(C74="","---",(IF(WEEKDAY(C74,2)=1,"Mo",(IF(WEEKDAY(C74,2)=2,"Di",(IF(WEEKDAY(C74,2)=3,"Mi",(IF(WEEKDAY(C74,2)=4,"Do",(IF(WEEKDAY(C74,2)=5,"Fr",(IF(WEEKDAY(C74,2)=6,"Sa","So")))))))))))))</f>
        <v>---</v>
      </c>
      <c r="C74" s="114"/>
      <c r="D74" s="116" t="s">
        <v>22</v>
      </c>
      <c r="E74" s="116"/>
      <c r="F74" s="116"/>
      <c r="G74" s="274" t="str">
        <f>IF(AND(D74=Tabelle4!C$2,D75=Tabelle4!K$2),F$9,IF(AND(D74=Tabelle4!C$4,D75=Tabelle4!K$2),F$10,IF(AND(D74=Tabelle4!C$2,D75=Tabelle4!K$4),F$11,IF(AND(D74=Tabelle4!C$4,D75=Tabelle4!K$4),F$12,IF(AND(D74=Tabelle4!C$5,D75=Tabelle4!K$2),F$13,IF(OR(D74=Tabelle4!C$6,D75=Tabelle4!K$5),"bitte angeben",IF(OR(AND(D74=Tabelle4!C$2,D75=Tabelle4!K$3),AND(D75=Tabelle4!C$2,D74=Tabelle4!K$3)),"keine Abrechn.","wird ausgefüllt")))))))</f>
        <v>wird ausgefüllt</v>
      </c>
      <c r="H74" s="315" t="s">
        <v>22</v>
      </c>
      <c r="I74" s="316"/>
      <c r="J74" s="320"/>
      <c r="K74" s="120" t="str">
        <f>IF(OR(G74="bitte angeben",G74="wird ausgefüllt",G74="keine Abrechn."),"",IF(G75="hin und zurück",ROUNDUP(2*IF(X74=0,IF(OR(D74=Tabelle4!C$4,D75=Tabelle4!K$5),G74,MIN(F$10,G74)),G74),0),IF(OR(G75="nur hin",G75="nur zurück"),ROUNDUP(IF(X74=0,IF(OR(D74=Tabelle4!C$4,D75=Tabelle4!K$5),G74,MIN(F$10,G74)),G74),0),"")))</f>
        <v/>
      </c>
      <c r="L74" s="275" t="str">
        <f>IF(K74="","",IF(N$16="ja",0.125,0.08))</f>
        <v/>
      </c>
      <c r="M74" s="124"/>
      <c r="N74" s="125"/>
      <c r="O74" s="126"/>
      <c r="P74" s="284"/>
      <c r="Q74" s="285"/>
      <c r="R74" s="127" t="str">
        <f>IF(W74=1,"1","")&amp;IF(Y74=1,"2","")&amp;IF(AA74=1,"3","")</f>
        <v/>
      </c>
      <c r="S74" s="108" t="str">
        <f>IF(V74=0,"---",(IF(AND(K74&lt;&gt;"",L74&lt;&gt;""),K74*L74,0)+IF(AND(N75&lt;=K74,M74&lt;&gt;""),N75,0)*0.01*M75+Q74*0.5)*V74*Z74*IF($A$16="Die obigen Angaben in den Zeilen 6 bis 11 sind noch unvollständig",0,1))</f>
        <v>---</v>
      </c>
      <c r="T74" s="106" t="str">
        <f>IF(OR(B74="---",D74="bitte auswählen",D75="bitte auswählen",H74="bitte auswählen"),"---",IF($A$16="Die obigen Angaben in den Zeilen 6 bis 11 sind noch unvollständig",0,1)*X74*V74*Z74* IF(H75=Tabelle4!D$14,IF(W$11-J74&lt;8/24,0,(IF(W$11-J74&lt;14/24,3,6)))+ IF(J75-W$12&lt;8/24,0,(IF(J75-W$12&lt;14/24,3,6)))+MIN(MAX(20,I75),80),IF(I75-I74&lt;8/24,0,(IF(I75-I74&lt;14/24,3,6)))))</f>
        <v>---</v>
      </c>
      <c r="U74" s="110" t="str">
        <f>IF(AND(S74="---",T74="---"),"---",IF(S74&lt;&gt;"---",S74,0)+IF(T74&lt;&gt;"---",T74,0))</f>
        <v>---</v>
      </c>
      <c r="V74" s="273">
        <f>IF(OR(B74="---",D75="bitte auswählen",H74="bitte auswählen",AND(G74="",P74="",OR(J74=0,J75=0))),0,1)</f>
        <v>0</v>
      </c>
      <c r="W74" s="272">
        <f>IF(AND(B74="---",D75="bitte auswählen",H74="bitte auswählen"),0,IF(OR(B74="---",D74="bitte auswählen",H74="bitte auswählen",AND(G74="",P74="",OR(J74=0,J75=0))),1,0))</f>
        <v>0</v>
      </c>
      <c r="X74" s="271">
        <f>IF(X75=H$16,IF(D74&lt;&gt;Tabelle4!C$4,0,1),1)</f>
        <v>1</v>
      </c>
      <c r="Y74" s="272">
        <f>IF(X75=H$16,IF(D74&lt;&gt;Tabelle4!C$4,1,0),0)</f>
        <v>0</v>
      </c>
      <c r="Z74" s="282">
        <f>IF(C74="",1,IF(J$9="bitte angeben",0,IF(OR(C74&lt;EDATE(J$9,-6),J$9&lt;C74),0,1)))</f>
        <v>1</v>
      </c>
      <c r="AA74" s="283">
        <f>IF(C74="",0,IF(J$9="bitte angeben",1,IF(OR(C74&lt;EDATE(J$9,-6),J$9&lt;C74),1,0)))</f>
        <v>0</v>
      </c>
    </row>
    <row r="75" spans="1:27" ht="10.5" customHeight="1" thickBot="1" x14ac:dyDescent="0.25">
      <c r="A75" s="112"/>
      <c r="B75" s="113"/>
      <c r="C75" s="115"/>
      <c r="D75" s="117" t="s">
        <v>22</v>
      </c>
      <c r="E75" s="117"/>
      <c r="F75" s="117"/>
      <c r="G75" s="276" t="s">
        <v>22</v>
      </c>
      <c r="H75" s="317"/>
      <c r="I75" s="318"/>
      <c r="J75" s="277"/>
      <c r="K75" s="121"/>
      <c r="L75" s="278" t="str">
        <f>IF(L74="","","€ je km")</f>
        <v/>
      </c>
      <c r="M75" s="279"/>
      <c r="N75" s="122"/>
      <c r="O75" s="123"/>
      <c r="P75" s="280"/>
      <c r="Q75" s="281"/>
      <c r="R75" s="128"/>
      <c r="S75" s="109"/>
      <c r="T75" s="107"/>
      <c r="U75" s="111"/>
      <c r="V75" s="273"/>
      <c r="W75" s="272"/>
      <c r="X75" s="272">
        <f>VLOOKUP(D75,Tabelle4!K$1:L$5,2,FALSE)</f>
        <v>0</v>
      </c>
      <c r="Y75" s="272"/>
      <c r="Z75" s="273"/>
      <c r="AA75" s="273"/>
    </row>
    <row r="76" spans="1:27" ht="10.5" customHeight="1" x14ac:dyDescent="0.2">
      <c r="A76" s="112">
        <v>27</v>
      </c>
      <c r="B76" s="113" t="str">
        <f>IF(C76="","---",(IF(WEEKDAY(C76,2)=1,"Mo",(IF(WEEKDAY(C76,2)=2,"Di",(IF(WEEKDAY(C76,2)=3,"Mi",(IF(WEEKDAY(C76,2)=4,"Do",(IF(WEEKDAY(C76,2)=5,"Fr",(IF(WEEKDAY(C76,2)=6,"Sa","So")))))))))))))</f>
        <v>---</v>
      </c>
      <c r="C76" s="114"/>
      <c r="D76" s="116" t="s">
        <v>22</v>
      </c>
      <c r="E76" s="116"/>
      <c r="F76" s="116"/>
      <c r="G76" s="274" t="str">
        <f>IF(AND(D76=Tabelle4!C$2,D77=Tabelle4!K$2),F$9,IF(AND(D76=Tabelle4!C$4,D77=Tabelle4!K$2),F$10,IF(AND(D76=Tabelle4!C$2,D77=Tabelle4!K$4),F$11,IF(AND(D76=Tabelle4!C$4,D77=Tabelle4!K$4),F$12,IF(AND(D76=Tabelle4!C$5,D77=Tabelle4!K$2),F$13,IF(OR(D76=Tabelle4!C$6,D77=Tabelle4!K$5),"bitte angeben",IF(OR(AND(D76=Tabelle4!C$2,D77=Tabelle4!K$3),AND(D77=Tabelle4!C$2,D76=Tabelle4!K$3)),"keine Abrechn.","wird ausgefüllt")))))))</f>
        <v>wird ausgefüllt</v>
      </c>
      <c r="H76" s="315" t="s">
        <v>22</v>
      </c>
      <c r="I76" s="316"/>
      <c r="J76" s="320"/>
      <c r="K76" s="120" t="str">
        <f>IF(OR(G76="bitte angeben",G76="wird ausgefüllt",G76="keine Abrechn."),"",IF(G77="hin und zurück",ROUNDUP(2*IF(X76=0,IF(OR(D76=Tabelle4!C$4,D77=Tabelle4!K$5),G76,MIN(F$10,G76)),G76),0),IF(OR(G77="nur hin",G77="nur zurück"),ROUNDUP(IF(X76=0,IF(OR(D76=Tabelle4!C$4,D77=Tabelle4!K$5),G76,MIN(F$10,G76)),G76),0),"")))</f>
        <v/>
      </c>
      <c r="L76" s="275" t="str">
        <f>IF(K76="","",IF(N$16="ja",0.125,0.08))</f>
        <v/>
      </c>
      <c r="M76" s="124"/>
      <c r="N76" s="125"/>
      <c r="O76" s="126"/>
      <c r="P76" s="284"/>
      <c r="Q76" s="285"/>
      <c r="R76" s="127" t="str">
        <f>IF(W76=1,"1","")&amp;IF(Y76=1,"2","")&amp;IF(AA76=1,"3","")</f>
        <v/>
      </c>
      <c r="S76" s="108" t="str">
        <f>IF(V76=0,"---",(IF(AND(K76&lt;&gt;"",L76&lt;&gt;""),K76*L76,0)+IF(AND(N77&lt;=K76,M76&lt;&gt;""),N77,0)*0.01*M77+Q76*0.5)*V76*Z76*IF($A$16="Die obigen Angaben in den Zeilen 6 bis 11 sind noch unvollständig",0,1))</f>
        <v>---</v>
      </c>
      <c r="T76" s="106" t="str">
        <f>IF(OR(B76="---",D76="bitte auswählen",D77="bitte auswählen",H76="bitte auswählen"),"---",IF($A$16="Die obigen Angaben in den Zeilen 6 bis 11 sind noch unvollständig",0,1)*X76*V76*Z76* IF(H77=Tabelle4!D$14,IF(W$11-J76&lt;8/24,0,(IF(W$11-J76&lt;14/24,3,6)))+ IF(J77-W$12&lt;8/24,0,(IF(J77-W$12&lt;14/24,3,6)))+MIN(MAX(20,I77),80),IF(I77-I76&lt;8/24,0,(IF(I77-I76&lt;14/24,3,6)))))</f>
        <v>---</v>
      </c>
      <c r="U76" s="110" t="str">
        <f>IF(AND(S76="---",T76="---"),"---",IF(S76&lt;&gt;"---",S76,0)+IF(T76&lt;&gt;"---",T76,0))</f>
        <v>---</v>
      </c>
      <c r="V76" s="273">
        <f>IF(OR(B76="---",D77="bitte auswählen",H76="bitte auswählen",AND(G76="",P76="",OR(J76=0,J77=0))),0,1)</f>
        <v>0</v>
      </c>
      <c r="W76" s="272">
        <f>IF(AND(B76="---",D77="bitte auswählen",H76="bitte auswählen"),0,IF(OR(B76="---",D76="bitte auswählen",H76="bitte auswählen",AND(G76="",P76="",OR(J76=0,J77=0))),1,0))</f>
        <v>0</v>
      </c>
      <c r="X76" s="271">
        <f>IF(X77=H$16,IF(D76&lt;&gt;Tabelle4!C$4,0,1),1)</f>
        <v>1</v>
      </c>
      <c r="Y76" s="272">
        <f>IF(X77=H$16,IF(D76&lt;&gt;Tabelle4!C$4,1,0),0)</f>
        <v>0</v>
      </c>
      <c r="Z76" s="282">
        <f>IF(C76="",1,IF(J$9="bitte angeben",0,IF(OR(C76&lt;EDATE(J$9,-6),J$9&lt;C76),0,1)))</f>
        <v>1</v>
      </c>
      <c r="AA76" s="283">
        <f>IF(C76="",0,IF(J$9="bitte angeben",1,IF(OR(C76&lt;EDATE(J$9,-6),J$9&lt;C76),1,0)))</f>
        <v>0</v>
      </c>
    </row>
    <row r="77" spans="1:27" ht="10.5" customHeight="1" thickBot="1" x14ac:dyDescent="0.25">
      <c r="A77" s="112"/>
      <c r="B77" s="113"/>
      <c r="C77" s="115"/>
      <c r="D77" s="117" t="s">
        <v>22</v>
      </c>
      <c r="E77" s="117"/>
      <c r="F77" s="117"/>
      <c r="G77" s="276" t="s">
        <v>22</v>
      </c>
      <c r="H77" s="317"/>
      <c r="I77" s="318"/>
      <c r="J77" s="277"/>
      <c r="K77" s="121"/>
      <c r="L77" s="278" t="str">
        <f>IF(L76="","","€ je km")</f>
        <v/>
      </c>
      <c r="M77" s="279"/>
      <c r="N77" s="122"/>
      <c r="O77" s="123"/>
      <c r="P77" s="280"/>
      <c r="Q77" s="281"/>
      <c r="R77" s="128"/>
      <c r="S77" s="109"/>
      <c r="T77" s="107"/>
      <c r="U77" s="111"/>
      <c r="V77" s="273"/>
      <c r="W77" s="272"/>
      <c r="X77" s="272">
        <f>VLOOKUP(D77,Tabelle4!K$1:L$5,2,FALSE)</f>
        <v>0</v>
      </c>
      <c r="Y77" s="272"/>
      <c r="Z77" s="273"/>
      <c r="AA77" s="273"/>
    </row>
    <row r="78" spans="1:27" ht="10.5" customHeight="1" x14ac:dyDescent="0.2">
      <c r="A78" s="112">
        <v>28</v>
      </c>
      <c r="B78" s="113" t="str">
        <f>IF(C78="","---",(IF(WEEKDAY(C78,2)=1,"Mo",(IF(WEEKDAY(C78,2)=2,"Di",(IF(WEEKDAY(C78,2)=3,"Mi",(IF(WEEKDAY(C78,2)=4,"Do",(IF(WEEKDAY(C78,2)=5,"Fr",(IF(WEEKDAY(C78,2)=6,"Sa","So")))))))))))))</f>
        <v>---</v>
      </c>
      <c r="C78" s="114"/>
      <c r="D78" s="116" t="s">
        <v>22</v>
      </c>
      <c r="E78" s="116"/>
      <c r="F78" s="116"/>
      <c r="G78" s="274" t="str">
        <f>IF(AND(D78=Tabelle4!C$2,D79=Tabelle4!K$2),F$9,IF(AND(D78=Tabelle4!C$4,D79=Tabelle4!K$2),F$10,IF(AND(D78=Tabelle4!C$2,D79=Tabelle4!K$4),F$11,IF(AND(D78=Tabelle4!C$4,D79=Tabelle4!K$4),F$12,IF(AND(D78=Tabelle4!C$5,D79=Tabelle4!K$2),F$13,IF(OR(D78=Tabelle4!C$6,D79=Tabelle4!K$5),"bitte angeben",IF(OR(AND(D78=Tabelle4!C$2,D79=Tabelle4!K$3),AND(D79=Tabelle4!C$2,D78=Tabelle4!K$3)),"keine Abrechn.","wird ausgefüllt")))))))</f>
        <v>wird ausgefüllt</v>
      </c>
      <c r="H78" s="315" t="s">
        <v>22</v>
      </c>
      <c r="I78" s="316"/>
      <c r="J78" s="320"/>
      <c r="K78" s="120" t="str">
        <f>IF(OR(G78="bitte angeben",G78="wird ausgefüllt",G78="keine Abrechn."),"",IF(G79="hin und zurück",ROUNDUP(2*IF(X78=0,IF(OR(D78=Tabelle4!C$4,D79=Tabelle4!K$5),G78,MIN(F$10,G78)),G78),0),IF(OR(G79="nur hin",G79="nur zurück"),ROUNDUP(IF(X78=0,IF(OR(D78=Tabelle4!C$4,D79=Tabelle4!K$5),G78,MIN(F$10,G78)),G78),0),"")))</f>
        <v/>
      </c>
      <c r="L78" s="275" t="str">
        <f>IF(K78="","",IF(N$16="ja",0.125,0.08))</f>
        <v/>
      </c>
      <c r="M78" s="124"/>
      <c r="N78" s="125"/>
      <c r="O78" s="126"/>
      <c r="P78" s="284"/>
      <c r="Q78" s="285"/>
      <c r="R78" s="127" t="str">
        <f>IF(W78=1,"1","")&amp;IF(Y78=1,"2","")&amp;IF(AA78=1,"3","")</f>
        <v/>
      </c>
      <c r="S78" s="108" t="str">
        <f>IF(V78=0,"---",(IF(AND(K78&lt;&gt;"",L78&lt;&gt;""),K78*L78,0)+IF(AND(N79&lt;=K78,M78&lt;&gt;""),N79,0)*0.01*M79+Q78*0.5)*V78*Z78*IF($A$16="Die obigen Angaben in den Zeilen 6 bis 11 sind noch unvollständig",0,1))</f>
        <v>---</v>
      </c>
      <c r="T78" s="106" t="str">
        <f>IF(OR(B78="---",D78="bitte auswählen",D79="bitte auswählen",H78="bitte auswählen"),"---",IF($A$16="Die obigen Angaben in den Zeilen 6 bis 11 sind noch unvollständig",0,1)*X78*V78*Z78* IF(H79=Tabelle4!D$14,IF(W$11-J78&lt;8/24,0,(IF(W$11-J78&lt;14/24,3,6)))+ IF(J79-W$12&lt;8/24,0,(IF(J79-W$12&lt;14/24,3,6)))+MIN(MAX(20,I79),80),IF(I79-I78&lt;8/24,0,(IF(I79-I78&lt;14/24,3,6)))))</f>
        <v>---</v>
      </c>
      <c r="U78" s="110" t="str">
        <f>IF(AND(S78="---",T78="---"),"---",IF(S78&lt;&gt;"---",S78,0)+IF(T78&lt;&gt;"---",T78,0))</f>
        <v>---</v>
      </c>
      <c r="V78" s="273">
        <f>IF(OR(B78="---",D79="bitte auswählen",H78="bitte auswählen",AND(G78="",P78="",OR(J78=0,J79=0))),0,1)</f>
        <v>0</v>
      </c>
      <c r="W78" s="272">
        <f>IF(AND(B78="---",D79="bitte auswählen",H78="bitte auswählen"),0,IF(OR(B78="---",D78="bitte auswählen",H78="bitte auswählen",AND(G78="",P78="",OR(J78=0,J79=0))),1,0))</f>
        <v>0</v>
      </c>
      <c r="X78" s="271">
        <f>IF(X79=H$16,IF(D78&lt;&gt;Tabelle4!C$4,0,1),1)</f>
        <v>1</v>
      </c>
      <c r="Y78" s="272">
        <f>IF(X79=H$16,IF(D78&lt;&gt;Tabelle4!C$4,1,0),0)</f>
        <v>0</v>
      </c>
      <c r="Z78" s="282">
        <f>IF(C78="",1,IF(J$9="bitte angeben",0,IF(OR(C78&lt;EDATE(J$9,-6),J$9&lt;C78),0,1)))</f>
        <v>1</v>
      </c>
      <c r="AA78" s="283">
        <f>IF(C78="",0,IF(J$9="bitte angeben",1,IF(OR(C78&lt;EDATE(J$9,-6),J$9&lt;C78),1,0)))</f>
        <v>0</v>
      </c>
    </row>
    <row r="79" spans="1:27" ht="10.5" customHeight="1" thickBot="1" x14ac:dyDescent="0.25">
      <c r="A79" s="112"/>
      <c r="B79" s="113"/>
      <c r="C79" s="115"/>
      <c r="D79" s="117" t="s">
        <v>22</v>
      </c>
      <c r="E79" s="117"/>
      <c r="F79" s="117"/>
      <c r="G79" s="276" t="s">
        <v>22</v>
      </c>
      <c r="H79" s="317"/>
      <c r="I79" s="318"/>
      <c r="J79" s="277"/>
      <c r="K79" s="121"/>
      <c r="L79" s="278" t="str">
        <f>IF(L78="","","€ je km")</f>
        <v/>
      </c>
      <c r="M79" s="279"/>
      <c r="N79" s="122"/>
      <c r="O79" s="123"/>
      <c r="P79" s="280"/>
      <c r="Q79" s="281"/>
      <c r="R79" s="128"/>
      <c r="S79" s="109"/>
      <c r="T79" s="107"/>
      <c r="U79" s="111"/>
      <c r="V79" s="273"/>
      <c r="W79" s="272"/>
      <c r="X79" s="272">
        <f>VLOOKUP(D79,Tabelle4!K$1:L$5,2,FALSE)</f>
        <v>0</v>
      </c>
      <c r="Y79" s="272"/>
      <c r="Z79" s="273"/>
      <c r="AA79" s="273"/>
    </row>
    <row r="80" spans="1:27" ht="10.5" customHeight="1" x14ac:dyDescent="0.2">
      <c r="A80" s="112">
        <v>29</v>
      </c>
      <c r="B80" s="113" t="str">
        <f>IF(C80="","---",(IF(WEEKDAY(C80,2)=1,"Mo",(IF(WEEKDAY(C80,2)=2,"Di",(IF(WEEKDAY(C80,2)=3,"Mi",(IF(WEEKDAY(C80,2)=4,"Do",(IF(WEEKDAY(C80,2)=5,"Fr",(IF(WEEKDAY(C80,2)=6,"Sa","So")))))))))))))</f>
        <v>---</v>
      </c>
      <c r="C80" s="114"/>
      <c r="D80" s="116" t="s">
        <v>22</v>
      </c>
      <c r="E80" s="116"/>
      <c r="F80" s="116"/>
      <c r="G80" s="274" t="str">
        <f>IF(AND(D80=Tabelle4!C$2,D81=Tabelle4!K$2),F$9,IF(AND(D80=Tabelle4!C$4,D81=Tabelle4!K$2),F$10,IF(AND(D80=Tabelle4!C$2,D81=Tabelle4!K$4),F$11,IF(AND(D80=Tabelle4!C$4,D81=Tabelle4!K$4),F$12,IF(AND(D80=Tabelle4!C$5,D81=Tabelle4!K$2),F$13,IF(OR(D80=Tabelle4!C$6,D81=Tabelle4!K$5),"bitte angeben",IF(OR(AND(D80=Tabelle4!C$2,D81=Tabelle4!K$3),AND(D81=Tabelle4!C$2,D80=Tabelle4!K$3)),"keine Abrechn.","wird ausgefüllt")))))))</f>
        <v>wird ausgefüllt</v>
      </c>
      <c r="H80" s="315" t="s">
        <v>22</v>
      </c>
      <c r="I80" s="316"/>
      <c r="J80" s="320"/>
      <c r="K80" s="120" t="str">
        <f>IF(OR(G80="bitte angeben",G80="wird ausgefüllt",G80="keine Abrechn."),"",IF(G81="hin und zurück",ROUNDUP(2*IF(X80=0,IF(OR(D80=Tabelle4!C$4,D81=Tabelle4!K$5),G80,MIN(F$10,G80)),G80),0),IF(OR(G81="nur hin",G81="nur zurück"),ROUNDUP(IF(X80=0,IF(OR(D80=Tabelle4!C$4,D81=Tabelle4!K$5),G80,MIN(F$10,G80)),G80),0),"")))</f>
        <v/>
      </c>
      <c r="L80" s="275" t="str">
        <f>IF(K80="","",IF(N$16="ja",0.125,0.08))</f>
        <v/>
      </c>
      <c r="M80" s="124"/>
      <c r="N80" s="125"/>
      <c r="O80" s="126"/>
      <c r="P80" s="284"/>
      <c r="Q80" s="285"/>
      <c r="R80" s="127" t="str">
        <f>IF(W80=1,"1","")&amp;IF(Y80=1,"2","")&amp;IF(AA80=1,"3","")</f>
        <v/>
      </c>
      <c r="S80" s="108" t="str">
        <f>IF(V80=0,"---",(IF(AND(K80&lt;&gt;"",L80&lt;&gt;""),K80*L80,0)+IF(AND(N81&lt;=K80,M80&lt;&gt;""),N81,0)*0.01*M81+Q80*0.5)*V80*Z80*IF($A$16="Die obigen Angaben in den Zeilen 6 bis 11 sind noch unvollständig",0,1))</f>
        <v>---</v>
      </c>
      <c r="T80" s="106" t="str">
        <f>IF(OR(B80="---",D80="bitte auswählen",D81="bitte auswählen",H80="bitte auswählen"),"---",IF($A$16="Die obigen Angaben in den Zeilen 6 bis 11 sind noch unvollständig",0,1)*X80*V80*Z80* IF(H81=Tabelle4!D$14,IF(W$11-J80&lt;8/24,0,(IF(W$11-J80&lt;14/24,3,6)))+ IF(J81-W$12&lt;8/24,0,(IF(J81-W$12&lt;14/24,3,6)))+MIN(MAX(20,I81),80),IF(I81-I80&lt;8/24,0,(IF(I81-I80&lt;14/24,3,6)))))</f>
        <v>---</v>
      </c>
      <c r="U80" s="110" t="str">
        <f>IF(AND(S80="---",T80="---"),"---",IF(S80&lt;&gt;"---",S80,0)+IF(T80&lt;&gt;"---",T80,0))</f>
        <v>---</v>
      </c>
      <c r="V80" s="273">
        <f>IF(OR(B80="---",D81="bitte auswählen",H80="bitte auswählen",AND(G80="",P80="",OR(J80=0,J81=0))),0,1)</f>
        <v>0</v>
      </c>
      <c r="W80" s="272">
        <f>IF(AND(B80="---",D81="bitte auswählen",H80="bitte auswählen"),0,IF(OR(B80="---",D80="bitte auswählen",H80="bitte auswählen",AND(G80="",P80="",OR(J80=0,J81=0))),1,0))</f>
        <v>0</v>
      </c>
      <c r="X80" s="271">
        <f>IF(X81=H$16,IF(D80&lt;&gt;Tabelle4!C$4,0,1),1)</f>
        <v>1</v>
      </c>
      <c r="Y80" s="272">
        <f>IF(X81=H$16,IF(D80&lt;&gt;Tabelle4!C$4,1,0),0)</f>
        <v>0</v>
      </c>
      <c r="Z80" s="282">
        <f>IF(C80="",1,IF(J$9="bitte angeben",0,IF(OR(C80&lt;EDATE(J$9,-6),J$9&lt;C80),0,1)))</f>
        <v>1</v>
      </c>
      <c r="AA80" s="283">
        <f>IF(C80="",0,IF(J$9="bitte angeben",1,IF(OR(C80&lt;EDATE(J$9,-6),J$9&lt;C80),1,0)))</f>
        <v>0</v>
      </c>
    </row>
    <row r="81" spans="1:27" ht="10.5" customHeight="1" thickBot="1" x14ac:dyDescent="0.25">
      <c r="A81" s="112"/>
      <c r="B81" s="113"/>
      <c r="C81" s="115"/>
      <c r="D81" s="117" t="s">
        <v>22</v>
      </c>
      <c r="E81" s="117"/>
      <c r="F81" s="117"/>
      <c r="G81" s="276" t="s">
        <v>22</v>
      </c>
      <c r="H81" s="317"/>
      <c r="I81" s="318"/>
      <c r="J81" s="277"/>
      <c r="K81" s="121"/>
      <c r="L81" s="278" t="str">
        <f>IF(L80="","","€ je km")</f>
        <v/>
      </c>
      <c r="M81" s="279"/>
      <c r="N81" s="122"/>
      <c r="O81" s="123"/>
      <c r="P81" s="280"/>
      <c r="Q81" s="281"/>
      <c r="R81" s="128"/>
      <c r="S81" s="109"/>
      <c r="T81" s="107"/>
      <c r="U81" s="111"/>
      <c r="V81" s="273"/>
      <c r="W81" s="272"/>
      <c r="X81" s="272">
        <f>VLOOKUP(D81,Tabelle4!K$1:L$5,2,FALSE)</f>
        <v>0</v>
      </c>
      <c r="Y81" s="272"/>
      <c r="Z81" s="273"/>
      <c r="AA81" s="273"/>
    </row>
    <row r="82" spans="1:27" ht="10.5" customHeight="1" x14ac:dyDescent="0.2">
      <c r="A82" s="112">
        <v>30</v>
      </c>
      <c r="B82" s="113" t="str">
        <f>IF(C82="","---",(IF(WEEKDAY(C82,2)=1,"Mo",(IF(WEEKDAY(C82,2)=2,"Di",(IF(WEEKDAY(C82,2)=3,"Mi",(IF(WEEKDAY(C82,2)=4,"Do",(IF(WEEKDAY(C82,2)=5,"Fr",(IF(WEEKDAY(C82,2)=6,"Sa","So")))))))))))))</f>
        <v>---</v>
      </c>
      <c r="C82" s="114"/>
      <c r="D82" s="116" t="s">
        <v>22</v>
      </c>
      <c r="E82" s="116"/>
      <c r="F82" s="116"/>
      <c r="G82" s="274" t="str">
        <f>IF(AND(D82=Tabelle4!C$2,D83=Tabelle4!K$2),F$9,IF(AND(D82=Tabelle4!C$4,D83=Tabelle4!K$2),F$10,IF(AND(D82=Tabelle4!C$2,D83=Tabelle4!K$4),F$11,IF(AND(D82=Tabelle4!C$4,D83=Tabelle4!K$4),F$12,IF(AND(D82=Tabelle4!C$5,D83=Tabelle4!K$2),F$13,IF(OR(D82=Tabelle4!C$6,D83=Tabelle4!K$5),"bitte angeben",IF(OR(AND(D82=Tabelle4!C$2,D83=Tabelle4!K$3),AND(D83=Tabelle4!C$2,D82=Tabelle4!K$3)),"keine Abrechn.","wird ausgefüllt")))))))</f>
        <v>wird ausgefüllt</v>
      </c>
      <c r="H82" s="315" t="s">
        <v>22</v>
      </c>
      <c r="I82" s="316"/>
      <c r="J82" s="320"/>
      <c r="K82" s="120" t="str">
        <f>IF(OR(G82="bitte angeben",G82="wird ausgefüllt",G82="keine Abrechn."),"",IF(G83="hin und zurück",ROUNDUP(2*IF(X82=0,IF(OR(D82=Tabelle4!C$4,D83=Tabelle4!K$5),G82,MIN(F$10,G82)),G82),0),IF(OR(G83="nur hin",G83="nur zurück"),ROUNDUP(IF(X82=0,IF(OR(D82=Tabelle4!C$4,D83=Tabelle4!K$5),G82,MIN(F$10,G82)),G82),0),"")))</f>
        <v/>
      </c>
      <c r="L82" s="275" t="str">
        <f>IF(K82="","",IF(N$16="ja",0.125,0.08))</f>
        <v/>
      </c>
      <c r="M82" s="124"/>
      <c r="N82" s="125"/>
      <c r="O82" s="126"/>
      <c r="P82" s="284"/>
      <c r="Q82" s="285"/>
      <c r="R82" s="127" t="str">
        <f>IF(W82=1,"1","")&amp;IF(Y82=1,"2","")&amp;IF(AA82=1,"3","")</f>
        <v/>
      </c>
      <c r="S82" s="108" t="str">
        <f>IF(V82=0,"---",(IF(AND(K82&lt;&gt;"",L82&lt;&gt;""),K82*L82,0)+IF(AND(N83&lt;=K82,M82&lt;&gt;""),N83,0)*0.01*M83+Q82*0.5)*V82*Z82*IF($A$16="Die obigen Angaben in den Zeilen 6 bis 11 sind noch unvollständig",0,1))</f>
        <v>---</v>
      </c>
      <c r="T82" s="106" t="str">
        <f>IF(OR(B82="---",D82="bitte auswählen",D83="bitte auswählen",H82="bitte auswählen"),"---",IF($A$16="Die obigen Angaben in den Zeilen 6 bis 11 sind noch unvollständig",0,1)*X82*V82*Z82* IF(H83=Tabelle4!D$14,IF(W$11-J82&lt;8/24,0,(IF(W$11-J82&lt;14/24,3,6)))+ IF(J83-W$12&lt;8/24,0,(IF(J83-W$12&lt;14/24,3,6)))+MIN(MAX(20,I83),80),IF(I83-I82&lt;8/24,0,(IF(I83-I82&lt;14/24,3,6)))))</f>
        <v>---</v>
      </c>
      <c r="U82" s="110" t="str">
        <f>IF(AND(S82="---",T82="---"),"---",IF(S82&lt;&gt;"---",S82,0)+IF(T82&lt;&gt;"---",T82,0))</f>
        <v>---</v>
      </c>
      <c r="V82" s="273">
        <f>IF(OR(B82="---",D83="bitte auswählen",H82="bitte auswählen",AND(G82="",P82="",OR(J82=0,J83=0))),0,1)</f>
        <v>0</v>
      </c>
      <c r="W82" s="272">
        <f>IF(AND(B82="---",D83="bitte auswählen",H82="bitte auswählen"),0,IF(OR(B82="---",D82="bitte auswählen",H82="bitte auswählen",AND(G82="",P82="",OR(J82=0,J83=0))),1,0))</f>
        <v>0</v>
      </c>
      <c r="X82" s="271">
        <f>IF(X83=H$16,IF(D82&lt;&gt;Tabelle4!C$4,0,1),1)</f>
        <v>1</v>
      </c>
      <c r="Y82" s="272">
        <f>IF(X83=H$16,IF(D82&lt;&gt;Tabelle4!C$4,1,0),0)</f>
        <v>0</v>
      </c>
      <c r="Z82" s="282">
        <f>IF(C82="",1,IF(J$9="bitte angeben",0,IF(OR(C82&lt;EDATE(J$9,-6),J$9&lt;C82),0,1)))</f>
        <v>1</v>
      </c>
      <c r="AA82" s="283">
        <f>IF(C82="",0,IF(J$9="bitte angeben",1,IF(OR(C82&lt;EDATE(J$9,-6),J$9&lt;C82),1,0)))</f>
        <v>0</v>
      </c>
    </row>
    <row r="83" spans="1:27" ht="10.5" customHeight="1" thickBot="1" x14ac:dyDescent="0.25">
      <c r="A83" s="112"/>
      <c r="B83" s="113"/>
      <c r="C83" s="115"/>
      <c r="D83" s="117" t="s">
        <v>22</v>
      </c>
      <c r="E83" s="117"/>
      <c r="F83" s="117"/>
      <c r="G83" s="276" t="s">
        <v>22</v>
      </c>
      <c r="H83" s="317"/>
      <c r="I83" s="318"/>
      <c r="J83" s="277"/>
      <c r="K83" s="121"/>
      <c r="L83" s="278" t="str">
        <f>IF(L82="","","€ je km")</f>
        <v/>
      </c>
      <c r="M83" s="279"/>
      <c r="N83" s="122"/>
      <c r="O83" s="123"/>
      <c r="P83" s="280"/>
      <c r="Q83" s="281"/>
      <c r="R83" s="128"/>
      <c r="S83" s="109"/>
      <c r="T83" s="107"/>
      <c r="U83" s="111"/>
      <c r="V83" s="273"/>
      <c r="W83" s="272"/>
      <c r="X83" s="272">
        <f>VLOOKUP(D83,Tabelle4!K$1:L$5,2,FALSE)</f>
        <v>0</v>
      </c>
      <c r="Y83" s="272"/>
      <c r="Z83" s="273"/>
      <c r="AA83" s="273"/>
    </row>
    <row r="84" spans="1:27" ht="10.5" customHeight="1" x14ac:dyDescent="0.2">
      <c r="A84" s="112">
        <v>31</v>
      </c>
      <c r="B84" s="113" t="str">
        <f>IF(C84="","---",(IF(WEEKDAY(C84,2)=1,"Mo",(IF(WEEKDAY(C84,2)=2,"Di",(IF(WEEKDAY(C84,2)=3,"Mi",(IF(WEEKDAY(C84,2)=4,"Do",(IF(WEEKDAY(C84,2)=5,"Fr",(IF(WEEKDAY(C84,2)=6,"Sa","So")))))))))))))</f>
        <v>---</v>
      </c>
      <c r="C84" s="114"/>
      <c r="D84" s="116" t="s">
        <v>22</v>
      </c>
      <c r="E84" s="116"/>
      <c r="F84" s="116"/>
      <c r="G84" s="274" t="str">
        <f>IF(AND(D84=Tabelle4!C$2,D85=Tabelle4!K$2),F$9,IF(AND(D84=Tabelle4!C$4,D85=Tabelle4!K$2),F$10,IF(AND(D84=Tabelle4!C$2,D85=Tabelle4!K$4),F$11,IF(AND(D84=Tabelle4!C$4,D85=Tabelle4!K$4),F$12,IF(AND(D84=Tabelle4!C$5,D85=Tabelle4!K$2),F$13,IF(OR(D84=Tabelle4!C$6,D85=Tabelle4!K$5),"bitte angeben",IF(OR(AND(D84=Tabelle4!C$2,D85=Tabelle4!K$3),AND(D85=Tabelle4!C$2,D84=Tabelle4!K$3)),"keine Abrechn.","wird ausgefüllt")))))))</f>
        <v>wird ausgefüllt</v>
      </c>
      <c r="H84" s="315" t="s">
        <v>22</v>
      </c>
      <c r="I84" s="316"/>
      <c r="J84" s="320"/>
      <c r="K84" s="120" t="str">
        <f>IF(OR(G84="bitte angeben",G84="wird ausgefüllt",G84="keine Abrechn."),"",IF(G85="hin und zurück",ROUNDUP(2*IF(X84=0,IF(OR(D84=Tabelle4!C$4,D85=Tabelle4!K$5),G84,MIN(F$10,G84)),G84),0),IF(OR(G85="nur hin",G85="nur zurück"),ROUNDUP(IF(X84=0,IF(OR(D84=Tabelle4!C$4,D85=Tabelle4!K$5),G84,MIN(F$10,G84)),G84),0),"")))</f>
        <v/>
      </c>
      <c r="L84" s="275" t="str">
        <f>IF(K84="","",IF(N$16="ja",0.125,0.08))</f>
        <v/>
      </c>
      <c r="M84" s="124"/>
      <c r="N84" s="125"/>
      <c r="O84" s="126"/>
      <c r="P84" s="284"/>
      <c r="Q84" s="285"/>
      <c r="R84" s="127" t="str">
        <f>IF(W84=1,"1","")&amp;IF(Y84=1,"2","")&amp;IF(AA84=1,"3","")</f>
        <v/>
      </c>
      <c r="S84" s="108" t="str">
        <f>IF(V84=0,"---",(IF(AND(K84&lt;&gt;"",L84&lt;&gt;""),K84*L84,0)+IF(AND(N85&lt;=K84,M84&lt;&gt;""),N85,0)*0.01*M85+Q84*0.5)*V84*Z84*IF($A$16="Die obigen Angaben in den Zeilen 6 bis 11 sind noch unvollständig",0,1))</f>
        <v>---</v>
      </c>
      <c r="T84" s="106" t="str">
        <f>IF(OR(B84="---",D84="bitte auswählen",D85="bitte auswählen",H84="bitte auswählen"),"---",IF($A$16="Die obigen Angaben in den Zeilen 6 bis 11 sind noch unvollständig",0,1)*X84*V84*Z84* IF(H85=Tabelle4!D$14,IF(W$11-J84&lt;8/24,0,(IF(W$11-J84&lt;14/24,3,6)))+ IF(J85-W$12&lt;8/24,0,(IF(J85-W$12&lt;14/24,3,6)))+MIN(MAX(20,I85),80),IF(I85-I84&lt;8/24,0,(IF(I85-I84&lt;14/24,3,6)))))</f>
        <v>---</v>
      </c>
      <c r="U84" s="110" t="str">
        <f>IF(AND(S84="---",T84="---"),"---",IF(S84&lt;&gt;"---",S84,0)+IF(T84&lt;&gt;"---",T84,0))</f>
        <v>---</v>
      </c>
      <c r="V84" s="273">
        <f>IF(OR(B84="---",D85="bitte auswählen",H84="bitte auswählen",AND(G84="",P84="",OR(J84=0,J85=0))),0,1)</f>
        <v>0</v>
      </c>
      <c r="W84" s="272">
        <f>IF(AND(B84="---",D85="bitte auswählen",H84="bitte auswählen"),0,IF(OR(B84="---",D84="bitte auswählen",H84="bitte auswählen",AND(G84="",P84="",OR(J84=0,J85=0))),1,0))</f>
        <v>0</v>
      </c>
      <c r="X84" s="271">
        <f>IF(X85=H$16,IF(D84&lt;&gt;Tabelle4!C$4,0,1),1)</f>
        <v>1</v>
      </c>
      <c r="Y84" s="272">
        <f>IF(X85=H$16,IF(D84&lt;&gt;Tabelle4!C$4,1,0),0)</f>
        <v>0</v>
      </c>
      <c r="Z84" s="282">
        <f>IF(C84="",1,IF(J$9="bitte angeben",0,IF(OR(C84&lt;EDATE(J$9,-6),J$9&lt;C84),0,1)))</f>
        <v>1</v>
      </c>
      <c r="AA84" s="283">
        <f>IF(C84="",0,IF(J$9="bitte angeben",1,IF(OR(C84&lt;EDATE(J$9,-6),J$9&lt;C84),1,0)))</f>
        <v>0</v>
      </c>
    </row>
    <row r="85" spans="1:27" ht="10.5" customHeight="1" thickBot="1" x14ac:dyDescent="0.25">
      <c r="A85" s="112"/>
      <c r="B85" s="113"/>
      <c r="C85" s="115"/>
      <c r="D85" s="117" t="s">
        <v>22</v>
      </c>
      <c r="E85" s="117"/>
      <c r="F85" s="117"/>
      <c r="G85" s="276" t="s">
        <v>22</v>
      </c>
      <c r="H85" s="317"/>
      <c r="I85" s="318"/>
      <c r="J85" s="277"/>
      <c r="K85" s="121"/>
      <c r="L85" s="278" t="str">
        <f>IF(L84="","","€ je km")</f>
        <v/>
      </c>
      <c r="M85" s="279"/>
      <c r="N85" s="122"/>
      <c r="O85" s="123"/>
      <c r="P85" s="280"/>
      <c r="Q85" s="281"/>
      <c r="R85" s="128"/>
      <c r="S85" s="109"/>
      <c r="T85" s="107"/>
      <c r="U85" s="111"/>
      <c r="V85" s="273"/>
      <c r="W85" s="272"/>
      <c r="X85" s="272">
        <f>VLOOKUP(D85,Tabelle4!K$1:L$5,2,FALSE)</f>
        <v>0</v>
      </c>
      <c r="Y85" s="272"/>
      <c r="Z85" s="273"/>
      <c r="AA85" s="273"/>
    </row>
    <row r="86" spans="1:27" ht="10.5" customHeight="1" x14ac:dyDescent="0.2">
      <c r="A86" s="112">
        <v>32</v>
      </c>
      <c r="B86" s="113" t="str">
        <f>IF(C86="","---",(IF(WEEKDAY(C86,2)=1,"Mo",(IF(WEEKDAY(C86,2)=2,"Di",(IF(WEEKDAY(C86,2)=3,"Mi",(IF(WEEKDAY(C86,2)=4,"Do",(IF(WEEKDAY(C86,2)=5,"Fr",(IF(WEEKDAY(C86,2)=6,"Sa","So")))))))))))))</f>
        <v>---</v>
      </c>
      <c r="C86" s="114"/>
      <c r="D86" s="116" t="s">
        <v>22</v>
      </c>
      <c r="E86" s="116"/>
      <c r="F86" s="116"/>
      <c r="G86" s="274" t="str">
        <f>IF(AND(D86=Tabelle4!C$2,D87=Tabelle4!K$2),F$9,IF(AND(D86=Tabelle4!C$4,D87=Tabelle4!K$2),F$10,IF(AND(D86=Tabelle4!C$2,D87=Tabelle4!K$4),F$11,IF(AND(D86=Tabelle4!C$4,D87=Tabelle4!K$4),F$12,IF(AND(D86=Tabelle4!C$5,D87=Tabelle4!K$2),F$13,IF(OR(D86=Tabelle4!C$6,D87=Tabelle4!K$5),"bitte angeben",IF(OR(AND(D86=Tabelle4!C$2,D87=Tabelle4!K$3),AND(D87=Tabelle4!C$2,D86=Tabelle4!K$3)),"keine Abrechn.","wird ausgefüllt")))))))</f>
        <v>wird ausgefüllt</v>
      </c>
      <c r="H86" s="315" t="s">
        <v>22</v>
      </c>
      <c r="I86" s="316"/>
      <c r="J86" s="320"/>
      <c r="K86" s="120" t="str">
        <f>IF(OR(G86="bitte angeben",G86="wird ausgefüllt",G86="keine Abrechn."),"",IF(G87="hin und zurück",ROUNDUP(2*IF(X86=0,IF(OR(D86=Tabelle4!C$4,D87=Tabelle4!K$5),G86,MIN(F$10,G86)),G86),0),IF(OR(G87="nur hin",G87="nur zurück"),ROUNDUP(IF(X86=0,IF(OR(D86=Tabelle4!C$4,D87=Tabelle4!K$5),G86,MIN(F$10,G86)),G86),0),"")))</f>
        <v/>
      </c>
      <c r="L86" s="275" t="str">
        <f>IF(K86="","",IF(N$16="ja",0.125,0.08))</f>
        <v/>
      </c>
      <c r="M86" s="124"/>
      <c r="N86" s="125"/>
      <c r="O86" s="126"/>
      <c r="P86" s="284"/>
      <c r="Q86" s="285"/>
      <c r="R86" s="127" t="str">
        <f>IF(W86=1,"1","")&amp;IF(Y86=1,"2","")&amp;IF(AA86=1,"3","")</f>
        <v/>
      </c>
      <c r="S86" s="108" t="str">
        <f>IF(V86=0,"---",(IF(AND(K86&lt;&gt;"",L86&lt;&gt;""),K86*L86,0)+IF(AND(N87&lt;=K86,M86&lt;&gt;""),N87,0)*0.01*M87+Q86*0.5)*V86*Z86*IF($A$16="Die obigen Angaben in den Zeilen 6 bis 11 sind noch unvollständig",0,1))</f>
        <v>---</v>
      </c>
      <c r="T86" s="106" t="str">
        <f>IF(OR(B86="---",D86="bitte auswählen",D87="bitte auswählen",H86="bitte auswählen"),"---",IF($A$16="Die obigen Angaben in den Zeilen 6 bis 11 sind noch unvollständig",0,1)*X86*V86*Z86* IF(H87=Tabelle4!D$14,IF(W$11-J86&lt;8/24,0,(IF(W$11-J86&lt;14/24,3,6)))+ IF(J87-W$12&lt;8/24,0,(IF(J87-W$12&lt;14/24,3,6)))+MIN(MAX(20,I87),80),IF(I87-I86&lt;8/24,0,(IF(I87-I86&lt;14/24,3,6)))))</f>
        <v>---</v>
      </c>
      <c r="U86" s="110" t="str">
        <f>IF(AND(S86="---",T86="---"),"---",IF(S86&lt;&gt;"---",S86,0)+IF(T86&lt;&gt;"---",T86,0))</f>
        <v>---</v>
      </c>
      <c r="V86" s="273">
        <f>IF(OR(B86="---",D87="bitte auswählen",H86="bitte auswählen",AND(G86="",P86="",OR(J86=0,J87=0))),0,1)</f>
        <v>0</v>
      </c>
      <c r="W86" s="272">
        <f>IF(AND(B86="---",D87="bitte auswählen",H86="bitte auswählen"),0,IF(OR(B86="---",D86="bitte auswählen",H86="bitte auswählen",AND(G86="",P86="",OR(J86=0,J87=0))),1,0))</f>
        <v>0</v>
      </c>
      <c r="X86" s="271">
        <f>IF(X87=H$16,IF(D86&lt;&gt;Tabelle4!C$4,0,1),1)</f>
        <v>1</v>
      </c>
      <c r="Y86" s="272">
        <f>IF(X87=H$16,IF(D86&lt;&gt;Tabelle4!C$4,1,0),0)</f>
        <v>0</v>
      </c>
      <c r="Z86" s="282">
        <f>IF(C86="",1,IF(J$9="bitte angeben",0,IF(OR(C86&lt;EDATE(J$9,-6),J$9&lt;C86),0,1)))</f>
        <v>1</v>
      </c>
      <c r="AA86" s="283">
        <f>IF(C86="",0,IF(J$9="bitte angeben",1,IF(OR(C86&lt;EDATE(J$9,-6),J$9&lt;C86),1,0)))</f>
        <v>0</v>
      </c>
    </row>
    <row r="87" spans="1:27" ht="10.5" customHeight="1" thickBot="1" x14ac:dyDescent="0.25">
      <c r="A87" s="112"/>
      <c r="B87" s="113"/>
      <c r="C87" s="115"/>
      <c r="D87" s="117" t="s">
        <v>22</v>
      </c>
      <c r="E87" s="117"/>
      <c r="F87" s="117"/>
      <c r="G87" s="276" t="s">
        <v>22</v>
      </c>
      <c r="H87" s="317"/>
      <c r="I87" s="318"/>
      <c r="J87" s="277"/>
      <c r="K87" s="121"/>
      <c r="L87" s="278" t="str">
        <f>IF(L86="","","€ je km")</f>
        <v/>
      </c>
      <c r="M87" s="279"/>
      <c r="N87" s="122"/>
      <c r="O87" s="123"/>
      <c r="P87" s="280"/>
      <c r="Q87" s="281"/>
      <c r="R87" s="128"/>
      <c r="S87" s="109"/>
      <c r="T87" s="107"/>
      <c r="U87" s="111"/>
      <c r="V87" s="273"/>
      <c r="W87" s="272"/>
      <c r="X87" s="272">
        <f>VLOOKUP(D87,Tabelle4!K$1:L$5,2,FALSE)</f>
        <v>0</v>
      </c>
      <c r="Y87" s="272"/>
      <c r="Z87" s="273"/>
      <c r="AA87" s="273"/>
    </row>
    <row r="88" spans="1:27" ht="10.5" customHeight="1" x14ac:dyDescent="0.2">
      <c r="A88" s="112">
        <v>33</v>
      </c>
      <c r="B88" s="113" t="str">
        <f>IF(C88="","---",(IF(WEEKDAY(C88,2)=1,"Mo",(IF(WEEKDAY(C88,2)=2,"Di",(IF(WEEKDAY(C88,2)=3,"Mi",(IF(WEEKDAY(C88,2)=4,"Do",(IF(WEEKDAY(C88,2)=5,"Fr",(IF(WEEKDAY(C88,2)=6,"Sa","So")))))))))))))</f>
        <v>---</v>
      </c>
      <c r="C88" s="114"/>
      <c r="D88" s="116" t="s">
        <v>22</v>
      </c>
      <c r="E88" s="116"/>
      <c r="F88" s="116"/>
      <c r="G88" s="274" t="str">
        <f>IF(AND(D88=Tabelle4!C$2,D89=Tabelle4!K$2),F$9,IF(AND(D88=Tabelle4!C$4,D89=Tabelle4!K$2),F$10,IF(AND(D88=Tabelle4!C$2,D89=Tabelle4!K$4),F$11,IF(AND(D88=Tabelle4!C$4,D89=Tabelle4!K$4),F$12,IF(AND(D88=Tabelle4!C$5,D89=Tabelle4!K$2),F$13,IF(OR(D88=Tabelle4!C$6,D89=Tabelle4!K$5),"bitte angeben",IF(OR(AND(D88=Tabelle4!C$2,D89=Tabelle4!K$3),AND(D89=Tabelle4!C$2,D88=Tabelle4!K$3)),"keine Abrechn.","wird ausgefüllt")))))))</f>
        <v>wird ausgefüllt</v>
      </c>
      <c r="H88" s="315" t="s">
        <v>22</v>
      </c>
      <c r="I88" s="316"/>
      <c r="J88" s="320"/>
      <c r="K88" s="120" t="str">
        <f>IF(OR(G88="bitte angeben",G88="wird ausgefüllt",G88="keine Abrechn."),"",IF(G89="hin und zurück",ROUNDUP(2*IF(X88=0,IF(OR(D88=Tabelle4!C$4,D89=Tabelle4!K$5),G88,MIN(F$10,G88)),G88),0),IF(OR(G89="nur hin",G89="nur zurück"),ROUNDUP(IF(X88=0,IF(OR(D88=Tabelle4!C$4,D89=Tabelle4!K$5),G88,MIN(F$10,G88)),G88),0),"")))</f>
        <v/>
      </c>
      <c r="L88" s="275" t="str">
        <f>IF(K88="","",IF(N$16="ja",0.125,0.08))</f>
        <v/>
      </c>
      <c r="M88" s="124"/>
      <c r="N88" s="125"/>
      <c r="O88" s="126"/>
      <c r="P88" s="284"/>
      <c r="Q88" s="285"/>
      <c r="R88" s="127" t="str">
        <f>IF(W88=1,"1","")&amp;IF(Y88=1,"2","")&amp;IF(AA88=1,"3","")</f>
        <v/>
      </c>
      <c r="S88" s="108" t="str">
        <f>IF(V88=0,"---",(IF(AND(K88&lt;&gt;"",L88&lt;&gt;""),K88*L88,0)+IF(AND(N89&lt;=K88,M88&lt;&gt;""),N89,0)*0.01*M89+Q88*0.5)*V88*Z88*IF($A$16="Die obigen Angaben in den Zeilen 6 bis 11 sind noch unvollständig",0,1))</f>
        <v>---</v>
      </c>
      <c r="T88" s="106" t="str">
        <f>IF(OR(B88="---",D88="bitte auswählen",D89="bitte auswählen",H88="bitte auswählen"),"---",IF($A$16="Die obigen Angaben in den Zeilen 6 bis 11 sind noch unvollständig",0,1)*X88*V88*Z88* IF(H89=Tabelle4!D$14,IF(W$11-J88&lt;8/24,0,(IF(W$11-J88&lt;14/24,3,6)))+ IF(J89-W$12&lt;8/24,0,(IF(J89-W$12&lt;14/24,3,6)))+MIN(MAX(20,I89),80),IF(I89-I88&lt;8/24,0,(IF(I89-I88&lt;14/24,3,6)))))</f>
        <v>---</v>
      </c>
      <c r="U88" s="110" t="str">
        <f>IF(AND(S88="---",T88="---"),"---",IF(S88&lt;&gt;"---",S88,0)+IF(T88&lt;&gt;"---",T88,0))</f>
        <v>---</v>
      </c>
      <c r="V88" s="273">
        <f>IF(OR(B88="---",D89="bitte auswählen",H88="bitte auswählen",AND(G88="",P88="",OR(J88=0,J89=0))),0,1)</f>
        <v>0</v>
      </c>
      <c r="W88" s="272">
        <f>IF(AND(B88="---",D89="bitte auswählen",H88="bitte auswählen"),0,IF(OR(B88="---",D88="bitte auswählen",H88="bitte auswählen",AND(G88="",P88="",OR(J88=0,J89=0))),1,0))</f>
        <v>0</v>
      </c>
      <c r="X88" s="271">
        <f>IF(X89=H$16,IF(D88&lt;&gt;Tabelle4!C$4,0,1),1)</f>
        <v>1</v>
      </c>
      <c r="Y88" s="272">
        <f>IF(X89=H$16,IF(D88&lt;&gt;Tabelle4!C$4,1,0),0)</f>
        <v>0</v>
      </c>
      <c r="Z88" s="282">
        <f>IF(C88="",1,IF(J$9="bitte angeben",0,IF(OR(C88&lt;EDATE(J$9,-6),J$9&lt;C88),0,1)))</f>
        <v>1</v>
      </c>
      <c r="AA88" s="283">
        <f>IF(C88="",0,IF(J$9="bitte angeben",1,IF(OR(C88&lt;EDATE(J$9,-6),J$9&lt;C88),1,0)))</f>
        <v>0</v>
      </c>
    </row>
    <row r="89" spans="1:27" ht="10.5" customHeight="1" thickBot="1" x14ac:dyDescent="0.25">
      <c r="A89" s="112"/>
      <c r="B89" s="113"/>
      <c r="C89" s="115"/>
      <c r="D89" s="117" t="s">
        <v>22</v>
      </c>
      <c r="E89" s="117"/>
      <c r="F89" s="117"/>
      <c r="G89" s="276" t="s">
        <v>22</v>
      </c>
      <c r="H89" s="317"/>
      <c r="I89" s="318"/>
      <c r="J89" s="277"/>
      <c r="K89" s="121"/>
      <c r="L89" s="278" t="str">
        <f>IF(L88="","","€ je km")</f>
        <v/>
      </c>
      <c r="M89" s="279"/>
      <c r="N89" s="122"/>
      <c r="O89" s="123"/>
      <c r="P89" s="280"/>
      <c r="Q89" s="281"/>
      <c r="R89" s="128"/>
      <c r="S89" s="109"/>
      <c r="T89" s="107"/>
      <c r="U89" s="111"/>
      <c r="V89" s="273"/>
      <c r="W89" s="272"/>
      <c r="X89" s="272">
        <f>VLOOKUP(D89,Tabelle4!K$1:L$5,2,FALSE)</f>
        <v>0</v>
      </c>
      <c r="Y89" s="272"/>
      <c r="Z89" s="273"/>
      <c r="AA89" s="273"/>
    </row>
    <row r="90" spans="1:27" ht="10.5" customHeight="1" x14ac:dyDescent="0.2">
      <c r="A90" s="112">
        <v>34</v>
      </c>
      <c r="B90" s="113" t="str">
        <f>IF(C90="","---",(IF(WEEKDAY(C90,2)=1,"Mo",(IF(WEEKDAY(C90,2)=2,"Di",(IF(WEEKDAY(C90,2)=3,"Mi",(IF(WEEKDAY(C90,2)=4,"Do",(IF(WEEKDAY(C90,2)=5,"Fr",(IF(WEEKDAY(C90,2)=6,"Sa","So")))))))))))))</f>
        <v>---</v>
      </c>
      <c r="C90" s="114"/>
      <c r="D90" s="116" t="s">
        <v>22</v>
      </c>
      <c r="E90" s="116"/>
      <c r="F90" s="116"/>
      <c r="G90" s="274" t="str">
        <f>IF(AND(D90=Tabelle4!C$2,D91=Tabelle4!K$2),F$9,IF(AND(D90=Tabelle4!C$4,D91=Tabelle4!K$2),F$10,IF(AND(D90=Tabelle4!C$2,D91=Tabelle4!K$4),F$11,IF(AND(D90=Tabelle4!C$4,D91=Tabelle4!K$4),F$12,IF(AND(D90=Tabelle4!C$5,D91=Tabelle4!K$2),F$13,IF(OR(D90=Tabelle4!C$6,D91=Tabelle4!K$5),"bitte angeben",IF(OR(AND(D90=Tabelle4!C$2,D91=Tabelle4!K$3),AND(D91=Tabelle4!C$2,D90=Tabelle4!K$3)),"keine Abrechn.","wird ausgefüllt")))))))</f>
        <v>wird ausgefüllt</v>
      </c>
      <c r="H90" s="315" t="s">
        <v>22</v>
      </c>
      <c r="I90" s="316"/>
      <c r="J90" s="320"/>
      <c r="K90" s="120" t="str">
        <f>IF(OR(G90="bitte angeben",G90="wird ausgefüllt",G90="keine Abrechn."),"",IF(G91="hin und zurück",ROUNDUP(2*IF(X90=0,IF(OR(D90=Tabelle4!C$4,D91=Tabelle4!K$5),G90,MIN(F$10,G90)),G90),0),IF(OR(G91="nur hin",G91="nur zurück"),ROUNDUP(IF(X90=0,IF(OR(D90=Tabelle4!C$4,D91=Tabelle4!K$5),G90,MIN(F$10,G90)),G90),0),"")))</f>
        <v/>
      </c>
      <c r="L90" s="275" t="str">
        <f>IF(K90="","",IF(N$16="ja",0.125,0.08))</f>
        <v/>
      </c>
      <c r="M90" s="124"/>
      <c r="N90" s="125"/>
      <c r="O90" s="126"/>
      <c r="P90" s="284"/>
      <c r="Q90" s="285"/>
      <c r="R90" s="127" t="str">
        <f>IF(W90=1,"1","")&amp;IF(Y90=1,"2","")&amp;IF(AA90=1,"3","")</f>
        <v/>
      </c>
      <c r="S90" s="108" t="str">
        <f>IF(V90=0,"---",(IF(AND(K90&lt;&gt;"",L90&lt;&gt;""),K90*L90,0)+IF(AND(N91&lt;=K90,M90&lt;&gt;""),N91,0)*0.01*M91+Q90*0.5)*V90*Z90*IF($A$16="Die obigen Angaben in den Zeilen 6 bis 11 sind noch unvollständig",0,1))</f>
        <v>---</v>
      </c>
      <c r="T90" s="106" t="str">
        <f>IF(OR(B90="---",D90="bitte auswählen",D91="bitte auswählen",H90="bitte auswählen"),"---",IF($A$16="Die obigen Angaben in den Zeilen 6 bis 11 sind noch unvollständig",0,1)*X90*V90*Z90* IF(H91=Tabelle4!D$14,IF(W$11-J90&lt;8/24,0,(IF(W$11-J90&lt;14/24,3,6)))+ IF(J91-W$12&lt;8/24,0,(IF(J91-W$12&lt;14/24,3,6)))+MIN(MAX(20,I91),80),IF(I91-I90&lt;8/24,0,(IF(I91-I90&lt;14/24,3,6)))))</f>
        <v>---</v>
      </c>
      <c r="U90" s="110" t="str">
        <f>IF(AND(S90="---",T90="---"),"---",IF(S90&lt;&gt;"---",S90,0)+IF(T90&lt;&gt;"---",T90,0))</f>
        <v>---</v>
      </c>
      <c r="V90" s="273">
        <f>IF(OR(B90="---",D91="bitte auswählen",H90="bitte auswählen",AND(G90="",P90="",OR(J90=0,J91=0))),0,1)</f>
        <v>0</v>
      </c>
      <c r="W90" s="272">
        <f>IF(AND(B90="---",D91="bitte auswählen",H90="bitte auswählen"),0,IF(OR(B90="---",D90="bitte auswählen",H90="bitte auswählen",AND(G90="",P90="",OR(J90=0,J91=0))),1,0))</f>
        <v>0</v>
      </c>
      <c r="X90" s="271">
        <f>IF(X91=H$16,IF(D90&lt;&gt;Tabelle4!C$4,0,1),1)</f>
        <v>1</v>
      </c>
      <c r="Y90" s="272">
        <f>IF(X91=H$16,IF(D90&lt;&gt;Tabelle4!C$4,1,0),0)</f>
        <v>0</v>
      </c>
      <c r="Z90" s="282">
        <f>IF(C90="",1,IF(J$9="bitte angeben",0,IF(OR(C90&lt;EDATE(J$9,-6),J$9&lt;C90),0,1)))</f>
        <v>1</v>
      </c>
      <c r="AA90" s="283">
        <f>IF(C90="",0,IF(J$9="bitte angeben",1,IF(OR(C90&lt;EDATE(J$9,-6),J$9&lt;C90),1,0)))</f>
        <v>0</v>
      </c>
    </row>
    <row r="91" spans="1:27" ht="10.5" customHeight="1" thickBot="1" x14ac:dyDescent="0.25">
      <c r="A91" s="112"/>
      <c r="B91" s="113"/>
      <c r="C91" s="115"/>
      <c r="D91" s="117" t="s">
        <v>22</v>
      </c>
      <c r="E91" s="117"/>
      <c r="F91" s="117"/>
      <c r="G91" s="276" t="s">
        <v>22</v>
      </c>
      <c r="H91" s="317"/>
      <c r="I91" s="318"/>
      <c r="J91" s="277"/>
      <c r="K91" s="121"/>
      <c r="L91" s="278" t="str">
        <f>IF(L90="","","€ je km")</f>
        <v/>
      </c>
      <c r="M91" s="279"/>
      <c r="N91" s="122"/>
      <c r="O91" s="123"/>
      <c r="P91" s="280"/>
      <c r="Q91" s="281"/>
      <c r="R91" s="128"/>
      <c r="S91" s="109"/>
      <c r="T91" s="107"/>
      <c r="U91" s="111"/>
      <c r="V91" s="273"/>
      <c r="W91" s="272"/>
      <c r="X91" s="272">
        <f>VLOOKUP(D91,Tabelle4!K$1:L$5,2,FALSE)</f>
        <v>0</v>
      </c>
      <c r="Y91" s="272"/>
      <c r="Z91" s="273"/>
      <c r="AA91" s="273"/>
    </row>
    <row r="92" spans="1:27" ht="10.5" customHeight="1" x14ac:dyDescent="0.2">
      <c r="A92" s="112">
        <v>35</v>
      </c>
      <c r="B92" s="113" t="str">
        <f>IF(C92="","---",(IF(WEEKDAY(C92,2)=1,"Mo",(IF(WEEKDAY(C92,2)=2,"Di",(IF(WEEKDAY(C92,2)=3,"Mi",(IF(WEEKDAY(C92,2)=4,"Do",(IF(WEEKDAY(C92,2)=5,"Fr",(IF(WEEKDAY(C92,2)=6,"Sa","So")))))))))))))</f>
        <v>---</v>
      </c>
      <c r="C92" s="114"/>
      <c r="D92" s="116" t="s">
        <v>22</v>
      </c>
      <c r="E92" s="116"/>
      <c r="F92" s="116"/>
      <c r="G92" s="274" t="str">
        <f>IF(AND(D92=Tabelle4!C$2,D93=Tabelle4!K$2),F$9,IF(AND(D92=Tabelle4!C$4,D93=Tabelle4!K$2),F$10,IF(AND(D92=Tabelle4!C$2,D93=Tabelle4!K$4),F$11,IF(AND(D92=Tabelle4!C$4,D93=Tabelle4!K$4),F$12,IF(AND(D92=Tabelle4!C$5,D93=Tabelle4!K$2),F$13,IF(OR(D92=Tabelle4!C$6,D93=Tabelle4!K$5),"bitte angeben",IF(OR(AND(D92=Tabelle4!C$2,D93=Tabelle4!K$3),AND(D93=Tabelle4!C$2,D92=Tabelle4!K$3)),"keine Abrechn.","wird ausgefüllt")))))))</f>
        <v>wird ausgefüllt</v>
      </c>
      <c r="H92" s="315" t="s">
        <v>22</v>
      </c>
      <c r="I92" s="316"/>
      <c r="J92" s="320"/>
      <c r="K92" s="120" t="str">
        <f>IF(OR(G92="bitte angeben",G92="wird ausgefüllt",G92="keine Abrechn."),"",IF(G93="hin und zurück",ROUNDUP(2*IF(X92=0,IF(OR(D92=Tabelle4!C$4,D93=Tabelle4!K$5),G92,MIN(F$10,G92)),G92),0),IF(OR(G93="nur hin",G93="nur zurück"),ROUNDUP(IF(X92=0,IF(OR(D92=Tabelle4!C$4,D93=Tabelle4!K$5),G92,MIN(F$10,G92)),G92),0),"")))</f>
        <v/>
      </c>
      <c r="L92" s="275" t="str">
        <f>IF(K92="","",IF(N$16="ja",0.125,0.08))</f>
        <v/>
      </c>
      <c r="M92" s="124"/>
      <c r="N92" s="125"/>
      <c r="O92" s="126"/>
      <c r="P92" s="284"/>
      <c r="Q92" s="285"/>
      <c r="R92" s="127" t="str">
        <f>IF(W92=1,"1","")&amp;IF(Y92=1,"2","")&amp;IF(AA92=1,"3","")</f>
        <v/>
      </c>
      <c r="S92" s="108" t="str">
        <f>IF(V92=0,"---",(IF(AND(K92&lt;&gt;"",L92&lt;&gt;""),K92*L92,0)+IF(AND(N93&lt;=K92,M92&lt;&gt;""),N93,0)*0.01*M93+Q92*0.5)*V92*Z92*IF($A$16="Die obigen Angaben in den Zeilen 6 bis 11 sind noch unvollständig",0,1))</f>
        <v>---</v>
      </c>
      <c r="T92" s="106" t="str">
        <f>IF(OR(B92="---",D92="bitte auswählen",D93="bitte auswählen",H92="bitte auswählen"),"---",IF($A$16="Die obigen Angaben in den Zeilen 6 bis 11 sind noch unvollständig",0,1)*X92*V92*Z92* IF(H93=Tabelle4!D$14,IF(W$11-J92&lt;8/24,0,(IF(W$11-J92&lt;14/24,3,6)))+ IF(J93-W$12&lt;8/24,0,(IF(J93-W$12&lt;14/24,3,6)))+MIN(MAX(20,I93),80),IF(I93-I92&lt;8/24,0,(IF(I93-I92&lt;14/24,3,6)))))</f>
        <v>---</v>
      </c>
      <c r="U92" s="110" t="str">
        <f>IF(AND(S92="---",T92="---"),"---",IF(S92&lt;&gt;"---",S92,0)+IF(T92&lt;&gt;"---",T92,0))</f>
        <v>---</v>
      </c>
      <c r="V92" s="273">
        <f>IF(OR(B92="---",D93="bitte auswählen",H92="bitte auswählen",AND(G92="",P92="",OR(J92=0,J93=0))),0,1)</f>
        <v>0</v>
      </c>
      <c r="W92" s="272">
        <f>IF(AND(B92="---",D93="bitte auswählen",H92="bitte auswählen"),0,IF(OR(B92="---",D92="bitte auswählen",H92="bitte auswählen",AND(G92="",P92="",OR(J92=0,J93=0))),1,0))</f>
        <v>0</v>
      </c>
      <c r="X92" s="271">
        <f>IF(X93=H$16,IF(D92&lt;&gt;Tabelle4!C$4,0,1),1)</f>
        <v>1</v>
      </c>
      <c r="Y92" s="272">
        <f>IF(X93=H$16,IF(D92&lt;&gt;Tabelle4!C$4,1,0),0)</f>
        <v>0</v>
      </c>
      <c r="Z92" s="282">
        <f>IF(C92="",1,IF(J$9="bitte angeben",0,IF(OR(C92&lt;EDATE(J$9,-6),J$9&lt;C92),0,1)))</f>
        <v>1</v>
      </c>
      <c r="AA92" s="283">
        <f>IF(C92="",0,IF(J$9="bitte angeben",1,IF(OR(C92&lt;EDATE(J$9,-6),J$9&lt;C92),1,0)))</f>
        <v>0</v>
      </c>
    </row>
    <row r="93" spans="1:27" ht="10.5" customHeight="1" thickBot="1" x14ac:dyDescent="0.25">
      <c r="A93" s="112"/>
      <c r="B93" s="113"/>
      <c r="C93" s="115"/>
      <c r="D93" s="117" t="s">
        <v>22</v>
      </c>
      <c r="E93" s="117"/>
      <c r="F93" s="117"/>
      <c r="G93" s="276" t="s">
        <v>22</v>
      </c>
      <c r="H93" s="317"/>
      <c r="I93" s="318"/>
      <c r="J93" s="277"/>
      <c r="K93" s="121"/>
      <c r="L93" s="278" t="str">
        <f>IF(L92="","","€ je km")</f>
        <v/>
      </c>
      <c r="M93" s="279"/>
      <c r="N93" s="122"/>
      <c r="O93" s="123"/>
      <c r="P93" s="280"/>
      <c r="Q93" s="281"/>
      <c r="R93" s="128"/>
      <c r="S93" s="109"/>
      <c r="T93" s="107"/>
      <c r="U93" s="111"/>
      <c r="V93" s="273"/>
      <c r="W93" s="272"/>
      <c r="X93" s="272">
        <f>VLOOKUP(D93,Tabelle4!K$1:L$5,2,FALSE)</f>
        <v>0</v>
      </c>
      <c r="Y93" s="272"/>
      <c r="Z93" s="273"/>
      <c r="AA93" s="273"/>
    </row>
    <row r="94" spans="1:27" ht="10.5" customHeight="1" x14ac:dyDescent="0.2">
      <c r="A94" s="112">
        <v>36</v>
      </c>
      <c r="B94" s="113" t="str">
        <f>IF(C94="","---",(IF(WEEKDAY(C94,2)=1,"Mo",(IF(WEEKDAY(C94,2)=2,"Di",(IF(WEEKDAY(C94,2)=3,"Mi",(IF(WEEKDAY(C94,2)=4,"Do",(IF(WEEKDAY(C94,2)=5,"Fr",(IF(WEEKDAY(C94,2)=6,"Sa","So")))))))))))))</f>
        <v>---</v>
      </c>
      <c r="C94" s="114"/>
      <c r="D94" s="116" t="s">
        <v>22</v>
      </c>
      <c r="E94" s="116"/>
      <c r="F94" s="116"/>
      <c r="G94" s="274" t="str">
        <f>IF(AND(D94=Tabelle4!C$2,D95=Tabelle4!K$2),F$9,IF(AND(D94=Tabelle4!C$4,D95=Tabelle4!K$2),F$10,IF(AND(D94=Tabelle4!C$2,D95=Tabelle4!K$4),F$11,IF(AND(D94=Tabelle4!C$4,D95=Tabelle4!K$4),F$12,IF(AND(D94=Tabelle4!C$5,D95=Tabelle4!K$2),F$13,IF(OR(D94=Tabelle4!C$6,D95=Tabelle4!K$5),"bitte angeben",IF(OR(AND(D94=Tabelle4!C$2,D95=Tabelle4!K$3),AND(D95=Tabelle4!C$2,D94=Tabelle4!K$3)),"keine Abrechn.","wird ausgefüllt")))))))</f>
        <v>wird ausgefüllt</v>
      </c>
      <c r="H94" s="315" t="s">
        <v>22</v>
      </c>
      <c r="I94" s="316"/>
      <c r="J94" s="320"/>
      <c r="K94" s="120" t="str">
        <f>IF(OR(G94="bitte angeben",G94="wird ausgefüllt",G94="keine Abrechn."),"",IF(G95="hin und zurück",ROUNDUP(2*IF(X94=0,IF(OR(D94=Tabelle4!C$4,D95=Tabelle4!K$5),G94,MIN(F$10,G94)),G94),0),IF(OR(G95="nur hin",G95="nur zurück"),ROUNDUP(IF(X94=0,IF(OR(D94=Tabelle4!C$4,D95=Tabelle4!K$5),G94,MIN(F$10,G94)),G94),0),"")))</f>
        <v/>
      </c>
      <c r="L94" s="275" t="str">
        <f>IF(K94="","",IF(N$16="ja",0.125,0.08))</f>
        <v/>
      </c>
      <c r="M94" s="124"/>
      <c r="N94" s="125"/>
      <c r="O94" s="126"/>
      <c r="P94" s="284"/>
      <c r="Q94" s="285"/>
      <c r="R94" s="127" t="str">
        <f>IF(W94=1,"1","")&amp;IF(Y94=1,"2","")&amp;IF(AA94=1,"3","")</f>
        <v/>
      </c>
      <c r="S94" s="108" t="str">
        <f>IF(V94=0,"---",(IF(AND(K94&lt;&gt;"",L94&lt;&gt;""),K94*L94,0)+IF(AND(N95&lt;=K94,M94&lt;&gt;""),N95,0)*0.01*M95+Q94*0.5)*V94*Z94*IF($A$16="Die obigen Angaben in den Zeilen 6 bis 11 sind noch unvollständig",0,1))</f>
        <v>---</v>
      </c>
      <c r="T94" s="106" t="str">
        <f>IF(OR(B94="---",D94="bitte auswählen",D95="bitte auswählen",H94="bitte auswählen"),"---",IF($A$16="Die obigen Angaben in den Zeilen 6 bis 11 sind noch unvollständig",0,1)*X94*V94*Z94* IF(H95=Tabelle4!D$14,IF(W$11-J94&lt;8/24,0,(IF(W$11-J94&lt;14/24,3,6)))+ IF(J95-W$12&lt;8/24,0,(IF(J95-W$12&lt;14/24,3,6)))+MIN(MAX(20,I95),80),IF(I95-I94&lt;8/24,0,(IF(I95-I94&lt;14/24,3,6)))))</f>
        <v>---</v>
      </c>
      <c r="U94" s="110" t="str">
        <f>IF(AND(S94="---",T94="---"),"---",IF(S94&lt;&gt;"---",S94,0)+IF(T94&lt;&gt;"---",T94,0))</f>
        <v>---</v>
      </c>
      <c r="V94" s="273">
        <f>IF(OR(B94="---",D95="bitte auswählen",H94="bitte auswählen",AND(G94="",P94="",OR(J94=0,J95=0))),0,1)</f>
        <v>0</v>
      </c>
      <c r="W94" s="272">
        <f>IF(AND(B94="---",D95="bitte auswählen",H94="bitte auswählen"),0,IF(OR(B94="---",D94="bitte auswählen",H94="bitte auswählen",AND(G94="",P94="",OR(J94=0,J95=0))),1,0))</f>
        <v>0</v>
      </c>
      <c r="X94" s="271">
        <f>IF(X95=H$16,IF(D94&lt;&gt;Tabelle4!C$4,0,1),1)</f>
        <v>1</v>
      </c>
      <c r="Y94" s="272">
        <f>IF(X95=H$16,IF(D94&lt;&gt;Tabelle4!C$4,1,0),0)</f>
        <v>0</v>
      </c>
      <c r="Z94" s="282">
        <f>IF(C94="",1,IF(J$9="bitte angeben",0,IF(OR(C94&lt;EDATE(J$9,-6),J$9&lt;C94),0,1)))</f>
        <v>1</v>
      </c>
      <c r="AA94" s="283">
        <f>IF(C94="",0,IF(J$9="bitte angeben",1,IF(OR(C94&lt;EDATE(J$9,-6),J$9&lt;C94),1,0)))</f>
        <v>0</v>
      </c>
    </row>
    <row r="95" spans="1:27" ht="10.5" customHeight="1" thickBot="1" x14ac:dyDescent="0.25">
      <c r="A95" s="112"/>
      <c r="B95" s="113"/>
      <c r="C95" s="115"/>
      <c r="D95" s="117" t="s">
        <v>22</v>
      </c>
      <c r="E95" s="117"/>
      <c r="F95" s="117"/>
      <c r="G95" s="276" t="s">
        <v>22</v>
      </c>
      <c r="H95" s="317"/>
      <c r="I95" s="318"/>
      <c r="J95" s="277"/>
      <c r="K95" s="121"/>
      <c r="L95" s="278" t="str">
        <f>IF(L94="","","€ je km")</f>
        <v/>
      </c>
      <c r="M95" s="279"/>
      <c r="N95" s="122"/>
      <c r="O95" s="123"/>
      <c r="P95" s="280"/>
      <c r="Q95" s="281"/>
      <c r="R95" s="128"/>
      <c r="S95" s="109"/>
      <c r="T95" s="107"/>
      <c r="U95" s="111"/>
      <c r="V95" s="273"/>
      <c r="W95" s="272"/>
      <c r="X95" s="272">
        <f>VLOOKUP(D95,Tabelle4!K$1:L$5,2,FALSE)</f>
        <v>0</v>
      </c>
      <c r="Y95" s="272"/>
      <c r="Z95" s="273"/>
      <c r="AA95" s="273"/>
    </row>
    <row r="96" spans="1:27" ht="10.5" customHeight="1" x14ac:dyDescent="0.2">
      <c r="A96" s="112">
        <v>37</v>
      </c>
      <c r="B96" s="113" t="str">
        <f>IF(C96="","---",(IF(WEEKDAY(C96,2)=1,"Mo",(IF(WEEKDAY(C96,2)=2,"Di",(IF(WEEKDAY(C96,2)=3,"Mi",(IF(WEEKDAY(C96,2)=4,"Do",(IF(WEEKDAY(C96,2)=5,"Fr",(IF(WEEKDAY(C96,2)=6,"Sa","So")))))))))))))</f>
        <v>---</v>
      </c>
      <c r="C96" s="114"/>
      <c r="D96" s="116" t="s">
        <v>22</v>
      </c>
      <c r="E96" s="116"/>
      <c r="F96" s="116"/>
      <c r="G96" s="274" t="str">
        <f>IF(AND(D96=Tabelle4!C$2,D97=Tabelle4!K$2),F$9,IF(AND(D96=Tabelle4!C$4,D97=Tabelle4!K$2),F$10,IF(AND(D96=Tabelle4!C$2,D97=Tabelle4!K$4),F$11,IF(AND(D96=Tabelle4!C$4,D97=Tabelle4!K$4),F$12,IF(AND(D96=Tabelle4!C$5,D97=Tabelle4!K$2),F$13,IF(OR(D96=Tabelle4!C$6,D97=Tabelle4!K$5),"bitte angeben",IF(OR(AND(D96=Tabelle4!C$2,D97=Tabelle4!K$3),AND(D97=Tabelle4!C$2,D96=Tabelle4!K$3)),"keine Abrechn.","wird ausgefüllt")))))))</f>
        <v>wird ausgefüllt</v>
      </c>
      <c r="H96" s="315" t="s">
        <v>22</v>
      </c>
      <c r="I96" s="316"/>
      <c r="J96" s="320"/>
      <c r="K96" s="120" t="str">
        <f>IF(OR(G96="bitte angeben",G96="wird ausgefüllt",G96="keine Abrechn."),"",IF(G97="hin und zurück",ROUNDUP(2*IF(X96=0,IF(OR(D96=Tabelle4!C$4,D97=Tabelle4!K$5),G96,MIN(F$10,G96)),G96),0),IF(OR(G97="nur hin",G97="nur zurück"),ROUNDUP(IF(X96=0,IF(OR(D96=Tabelle4!C$4,D97=Tabelle4!K$5),G96,MIN(F$10,G96)),G96),0),"")))</f>
        <v/>
      </c>
      <c r="L96" s="275" t="str">
        <f>IF(K96="","",IF(N$16="ja",0.125,0.08))</f>
        <v/>
      </c>
      <c r="M96" s="124"/>
      <c r="N96" s="125"/>
      <c r="O96" s="126"/>
      <c r="P96" s="284"/>
      <c r="Q96" s="285"/>
      <c r="R96" s="127" t="str">
        <f>IF(W96=1,"1","")&amp;IF(Y96=1,"2","")&amp;IF(AA96=1,"3","")</f>
        <v/>
      </c>
      <c r="S96" s="108" t="str">
        <f>IF(V96=0,"---",(IF(AND(K96&lt;&gt;"",L96&lt;&gt;""),K96*L96,0)+IF(AND(N97&lt;=K96,M96&lt;&gt;""),N97,0)*0.01*M97+Q96*0.5)*V96*Z96*IF($A$16="Die obigen Angaben in den Zeilen 6 bis 11 sind noch unvollständig",0,1))</f>
        <v>---</v>
      </c>
      <c r="T96" s="106" t="str">
        <f>IF(OR(B96="---",D96="bitte auswählen",D97="bitte auswählen",H96="bitte auswählen"),"---",IF($A$16="Die obigen Angaben in den Zeilen 6 bis 11 sind noch unvollständig",0,1)*X96*V96*Z96* IF(H97=Tabelle4!D$14,IF(W$11-J96&lt;8/24,0,(IF(W$11-J96&lt;14/24,3,6)))+ IF(J97-W$12&lt;8/24,0,(IF(J97-W$12&lt;14/24,3,6)))+MIN(MAX(20,I97),80),IF(I97-I96&lt;8/24,0,(IF(I97-I96&lt;14/24,3,6)))))</f>
        <v>---</v>
      </c>
      <c r="U96" s="110" t="str">
        <f>IF(AND(S96="---",T96="---"),"---",IF(S96&lt;&gt;"---",S96,0)+IF(T96&lt;&gt;"---",T96,0))</f>
        <v>---</v>
      </c>
      <c r="V96" s="273">
        <f>IF(OR(B96="---",D97="bitte auswählen",H96="bitte auswählen",AND(G96="",P96="",OR(J96=0,J97=0))),0,1)</f>
        <v>0</v>
      </c>
      <c r="W96" s="272">
        <f>IF(AND(B96="---",D97="bitte auswählen",H96="bitte auswählen"),0,IF(OR(B96="---",D96="bitte auswählen",H96="bitte auswählen",AND(G96="",P96="",OR(J96=0,J97=0))),1,0))</f>
        <v>0</v>
      </c>
      <c r="X96" s="271">
        <f>IF(X97=H$16,IF(D96&lt;&gt;Tabelle4!C$4,0,1),1)</f>
        <v>1</v>
      </c>
      <c r="Y96" s="272">
        <f>IF(X97=H$16,IF(D96&lt;&gt;Tabelle4!C$4,1,0),0)</f>
        <v>0</v>
      </c>
      <c r="Z96" s="282">
        <f>IF(C96="",1,IF(J$9="bitte angeben",0,IF(OR(C96&lt;EDATE(J$9,-6),J$9&lt;C96),0,1)))</f>
        <v>1</v>
      </c>
      <c r="AA96" s="283">
        <f>IF(C96="",0,IF(J$9="bitte angeben",1,IF(OR(C96&lt;EDATE(J$9,-6),J$9&lt;C96),1,0)))</f>
        <v>0</v>
      </c>
    </row>
    <row r="97" spans="1:27" ht="10.5" customHeight="1" thickBot="1" x14ac:dyDescent="0.25">
      <c r="A97" s="112"/>
      <c r="B97" s="113"/>
      <c r="C97" s="115"/>
      <c r="D97" s="117" t="s">
        <v>22</v>
      </c>
      <c r="E97" s="117"/>
      <c r="F97" s="117"/>
      <c r="G97" s="276" t="s">
        <v>22</v>
      </c>
      <c r="H97" s="317"/>
      <c r="I97" s="318"/>
      <c r="J97" s="277"/>
      <c r="K97" s="121"/>
      <c r="L97" s="278" t="str">
        <f>IF(L96="","","€ je km")</f>
        <v/>
      </c>
      <c r="M97" s="279"/>
      <c r="N97" s="122"/>
      <c r="O97" s="123"/>
      <c r="P97" s="280"/>
      <c r="Q97" s="281"/>
      <c r="R97" s="128"/>
      <c r="S97" s="109"/>
      <c r="T97" s="107"/>
      <c r="U97" s="111"/>
      <c r="V97" s="273"/>
      <c r="W97" s="272"/>
      <c r="X97" s="272">
        <f>VLOOKUP(D97,Tabelle4!K$1:L$5,2,FALSE)</f>
        <v>0</v>
      </c>
      <c r="Y97" s="272"/>
      <c r="Z97" s="273"/>
      <c r="AA97" s="273"/>
    </row>
    <row r="98" spans="1:27" ht="10.5" customHeight="1" x14ac:dyDescent="0.2">
      <c r="A98" s="112">
        <v>38</v>
      </c>
      <c r="B98" s="113" t="str">
        <f>IF(C98="","---",(IF(WEEKDAY(C98,2)=1,"Mo",(IF(WEEKDAY(C98,2)=2,"Di",(IF(WEEKDAY(C98,2)=3,"Mi",(IF(WEEKDAY(C98,2)=4,"Do",(IF(WEEKDAY(C98,2)=5,"Fr",(IF(WEEKDAY(C98,2)=6,"Sa","So")))))))))))))</f>
        <v>---</v>
      </c>
      <c r="C98" s="114"/>
      <c r="D98" s="116" t="s">
        <v>22</v>
      </c>
      <c r="E98" s="116"/>
      <c r="F98" s="116"/>
      <c r="G98" s="274" t="str">
        <f>IF(AND(D98=Tabelle4!C$2,D99=Tabelle4!K$2),F$9,IF(AND(D98=Tabelle4!C$4,D99=Tabelle4!K$2),F$10,IF(AND(D98=Tabelle4!C$2,D99=Tabelle4!K$4),F$11,IF(AND(D98=Tabelle4!C$4,D99=Tabelle4!K$4),F$12,IF(AND(D98=Tabelle4!C$5,D99=Tabelle4!K$2),F$13,IF(OR(D98=Tabelle4!C$6,D99=Tabelle4!K$5),"bitte angeben",IF(OR(AND(D98=Tabelle4!C$2,D99=Tabelle4!K$3),AND(D99=Tabelle4!C$2,D98=Tabelle4!K$3)),"keine Abrechn.","wird ausgefüllt")))))))</f>
        <v>wird ausgefüllt</v>
      </c>
      <c r="H98" s="315" t="s">
        <v>22</v>
      </c>
      <c r="I98" s="316"/>
      <c r="J98" s="320"/>
      <c r="K98" s="120" t="str">
        <f>IF(OR(G98="bitte angeben",G98="wird ausgefüllt",G98="keine Abrechn."),"",IF(G99="hin und zurück",ROUNDUP(2*IF(X98=0,IF(OR(D98=Tabelle4!C$4,D99=Tabelle4!K$5),G98,MIN(F$10,G98)),G98),0),IF(OR(G99="nur hin",G99="nur zurück"),ROUNDUP(IF(X98=0,IF(OR(D98=Tabelle4!C$4,D99=Tabelle4!K$5),G98,MIN(F$10,G98)),G98),0),"")))</f>
        <v/>
      </c>
      <c r="L98" s="275" t="str">
        <f>IF(K98="","",IF(N$16="ja",0.125,0.08))</f>
        <v/>
      </c>
      <c r="M98" s="124"/>
      <c r="N98" s="125"/>
      <c r="O98" s="126"/>
      <c r="P98" s="284"/>
      <c r="Q98" s="285"/>
      <c r="R98" s="127" t="str">
        <f>IF(W98=1,"1","")&amp;IF(Y98=1,"2","")&amp;IF(AA98=1,"3","")</f>
        <v/>
      </c>
      <c r="S98" s="108" t="str">
        <f>IF(V98=0,"---",(IF(AND(K98&lt;&gt;"",L98&lt;&gt;""),K98*L98,0)+IF(AND(N99&lt;=K98,M98&lt;&gt;""),N99,0)*0.01*M99+Q98*0.5)*V98*Z98*IF($A$16="Die obigen Angaben in den Zeilen 6 bis 11 sind noch unvollständig",0,1))</f>
        <v>---</v>
      </c>
      <c r="T98" s="106" t="str">
        <f>IF(OR(B98="---",D98="bitte auswählen",D99="bitte auswählen",H98="bitte auswählen"),"---",IF($A$16="Die obigen Angaben in den Zeilen 6 bis 11 sind noch unvollständig",0,1)*X98*V98*Z98* IF(H99=Tabelle4!D$14,IF(W$11-J98&lt;8/24,0,(IF(W$11-J98&lt;14/24,3,6)))+ IF(J99-W$12&lt;8/24,0,(IF(J99-W$12&lt;14/24,3,6)))+MIN(MAX(20,I99),80),IF(I99-I98&lt;8/24,0,(IF(I99-I98&lt;14/24,3,6)))))</f>
        <v>---</v>
      </c>
      <c r="U98" s="110" t="str">
        <f>IF(AND(S98="---",T98="---"),"---",IF(S98&lt;&gt;"---",S98,0)+IF(T98&lt;&gt;"---",T98,0))</f>
        <v>---</v>
      </c>
      <c r="V98" s="273">
        <f>IF(OR(B98="---",D99="bitte auswählen",H98="bitte auswählen",AND(G98="",P98="",OR(J98=0,J99=0))),0,1)</f>
        <v>0</v>
      </c>
      <c r="W98" s="272">
        <f>IF(AND(B98="---",D99="bitte auswählen",H98="bitte auswählen"),0,IF(OR(B98="---",D98="bitte auswählen",H98="bitte auswählen",AND(G98="",P98="",OR(J98=0,J99=0))),1,0))</f>
        <v>0</v>
      </c>
      <c r="X98" s="271">
        <f>IF(X99=H$16,IF(D98&lt;&gt;Tabelle4!C$4,0,1),1)</f>
        <v>1</v>
      </c>
      <c r="Y98" s="272">
        <f>IF(X99=H$16,IF(D98&lt;&gt;Tabelle4!C$4,1,0),0)</f>
        <v>0</v>
      </c>
      <c r="Z98" s="282">
        <f>IF(C98="",1,IF(J$9="bitte angeben",0,IF(OR(C98&lt;EDATE(J$9,-6),J$9&lt;C98),0,1)))</f>
        <v>1</v>
      </c>
      <c r="AA98" s="283">
        <f>IF(C98="",0,IF(J$9="bitte angeben",1,IF(OR(C98&lt;EDATE(J$9,-6),J$9&lt;C98),1,0)))</f>
        <v>0</v>
      </c>
    </row>
    <row r="99" spans="1:27" ht="10.5" customHeight="1" thickBot="1" x14ac:dyDescent="0.25">
      <c r="A99" s="112"/>
      <c r="B99" s="113"/>
      <c r="C99" s="115"/>
      <c r="D99" s="117" t="s">
        <v>22</v>
      </c>
      <c r="E99" s="117"/>
      <c r="F99" s="117"/>
      <c r="G99" s="276" t="s">
        <v>22</v>
      </c>
      <c r="H99" s="317"/>
      <c r="I99" s="318"/>
      <c r="J99" s="277"/>
      <c r="K99" s="121"/>
      <c r="L99" s="278" t="str">
        <f>IF(L98="","","€ je km")</f>
        <v/>
      </c>
      <c r="M99" s="279"/>
      <c r="N99" s="122"/>
      <c r="O99" s="123"/>
      <c r="P99" s="280"/>
      <c r="Q99" s="281"/>
      <c r="R99" s="128"/>
      <c r="S99" s="109"/>
      <c r="T99" s="107"/>
      <c r="U99" s="111"/>
      <c r="V99" s="273"/>
      <c r="W99" s="272"/>
      <c r="X99" s="272">
        <f>VLOOKUP(D99,Tabelle4!K$1:L$5,2,FALSE)</f>
        <v>0</v>
      </c>
      <c r="Y99" s="272"/>
      <c r="Z99" s="273"/>
      <c r="AA99" s="273"/>
    </row>
    <row r="100" spans="1:27" ht="10.5" customHeight="1" x14ac:dyDescent="0.2">
      <c r="A100" s="112">
        <v>39</v>
      </c>
      <c r="B100" s="113" t="str">
        <f>IF(C100="","---",(IF(WEEKDAY(C100,2)=1,"Mo",(IF(WEEKDAY(C100,2)=2,"Di",(IF(WEEKDAY(C100,2)=3,"Mi",(IF(WEEKDAY(C100,2)=4,"Do",(IF(WEEKDAY(C100,2)=5,"Fr",(IF(WEEKDAY(C100,2)=6,"Sa","So")))))))))))))</f>
        <v>---</v>
      </c>
      <c r="C100" s="114"/>
      <c r="D100" s="116" t="s">
        <v>22</v>
      </c>
      <c r="E100" s="116"/>
      <c r="F100" s="116"/>
      <c r="G100" s="274" t="str">
        <f>IF(AND(D100=Tabelle4!C$2,D101=Tabelle4!K$2),F$9,IF(AND(D100=Tabelle4!C$4,D101=Tabelle4!K$2),F$10,IF(AND(D100=Tabelle4!C$2,D101=Tabelle4!K$4),F$11,IF(AND(D100=Tabelle4!C$4,D101=Tabelle4!K$4),F$12,IF(AND(D100=Tabelle4!C$5,D101=Tabelle4!K$2),F$13,IF(OR(D100=Tabelle4!C$6,D101=Tabelle4!K$5),"bitte angeben",IF(OR(AND(D100=Tabelle4!C$2,D101=Tabelle4!K$3),AND(D101=Tabelle4!C$2,D100=Tabelle4!K$3)),"keine Abrechn.","wird ausgefüllt")))))))</f>
        <v>wird ausgefüllt</v>
      </c>
      <c r="H100" s="315" t="s">
        <v>22</v>
      </c>
      <c r="I100" s="316"/>
      <c r="J100" s="320"/>
      <c r="K100" s="120" t="str">
        <f>IF(OR(G100="bitte angeben",G100="wird ausgefüllt",G100="keine Abrechn."),"",IF(G101="hin und zurück",ROUNDUP(2*IF(X100=0,IF(OR(D100=Tabelle4!C$4,D101=Tabelle4!K$5),G100,MIN(F$10,G100)),G100),0),IF(OR(G101="nur hin",G101="nur zurück"),ROUNDUP(IF(X100=0,IF(OR(D100=Tabelle4!C$4,D101=Tabelle4!K$5),G100,MIN(F$10,G100)),G100),0),"")))</f>
        <v/>
      </c>
      <c r="L100" s="275" t="str">
        <f>IF(K100="","",IF(N$16="ja",0.125,0.08))</f>
        <v/>
      </c>
      <c r="M100" s="124"/>
      <c r="N100" s="125"/>
      <c r="O100" s="126"/>
      <c r="P100" s="284"/>
      <c r="Q100" s="285"/>
      <c r="R100" s="127" t="str">
        <f>IF(W100=1,"1","")&amp;IF(Y100=1,"2","")&amp;IF(AA100=1,"3","")</f>
        <v/>
      </c>
      <c r="S100" s="108" t="str">
        <f>IF(V100=0,"---",(IF(AND(K100&lt;&gt;"",L100&lt;&gt;""),K100*L100,0)+IF(AND(N101&lt;=K100,M100&lt;&gt;""),N101,0)*0.01*M101+Q100*0.5)*V100*Z100*IF($A$16="Die obigen Angaben in den Zeilen 6 bis 11 sind noch unvollständig",0,1))</f>
        <v>---</v>
      </c>
      <c r="T100" s="106" t="str">
        <f>IF(OR(B100="---",D100="bitte auswählen",D101="bitte auswählen",H100="bitte auswählen"),"---",IF($A$16="Die obigen Angaben in den Zeilen 6 bis 11 sind noch unvollständig",0,1)*X100*V100*Z100* IF(H101=Tabelle4!D$14,IF(W$11-J100&lt;8/24,0,(IF(W$11-J100&lt;14/24,3,6)))+ IF(J101-W$12&lt;8/24,0,(IF(J101-W$12&lt;14/24,3,6)))+MIN(MAX(20,I101),80),IF(I101-I100&lt;8/24,0,(IF(I101-I100&lt;14/24,3,6)))))</f>
        <v>---</v>
      </c>
      <c r="U100" s="110" t="str">
        <f>IF(AND(S100="---",T100="---"),"---",IF(S100&lt;&gt;"---",S100,0)+IF(T100&lt;&gt;"---",T100,0))</f>
        <v>---</v>
      </c>
      <c r="V100" s="273">
        <f>IF(OR(B100="---",D101="bitte auswählen",H100="bitte auswählen",AND(G100="",P100="",OR(J100=0,J101=0))),0,1)</f>
        <v>0</v>
      </c>
      <c r="W100" s="272">
        <f>IF(AND(B100="---",D101="bitte auswählen",H100="bitte auswählen"),0,IF(OR(B100="---",D100="bitte auswählen",H100="bitte auswählen",AND(G100="",P100="",OR(J100=0,J101=0))),1,0))</f>
        <v>0</v>
      </c>
      <c r="X100" s="271">
        <f>IF(X101=H$16,IF(D100&lt;&gt;Tabelle4!C$4,0,1),1)</f>
        <v>1</v>
      </c>
      <c r="Y100" s="272">
        <f>IF(X101=H$16,IF(D100&lt;&gt;Tabelle4!C$4,1,0),0)</f>
        <v>0</v>
      </c>
      <c r="Z100" s="282">
        <f>IF(C100="",1,IF(J$9="bitte angeben",0,IF(OR(C100&lt;EDATE(J$9,-6),J$9&lt;C100),0,1)))</f>
        <v>1</v>
      </c>
      <c r="AA100" s="283">
        <f>IF(C100="",0,IF(J$9="bitte angeben",1,IF(OR(C100&lt;EDATE(J$9,-6),J$9&lt;C100),1,0)))</f>
        <v>0</v>
      </c>
    </row>
    <row r="101" spans="1:27" ht="10.5" customHeight="1" thickBot="1" x14ac:dyDescent="0.25">
      <c r="A101" s="112"/>
      <c r="B101" s="113"/>
      <c r="C101" s="115"/>
      <c r="D101" s="117" t="s">
        <v>22</v>
      </c>
      <c r="E101" s="117"/>
      <c r="F101" s="117"/>
      <c r="G101" s="276" t="s">
        <v>22</v>
      </c>
      <c r="H101" s="317"/>
      <c r="I101" s="318"/>
      <c r="J101" s="277"/>
      <c r="K101" s="121"/>
      <c r="L101" s="278" t="str">
        <f>IF(L100="","","€ je km")</f>
        <v/>
      </c>
      <c r="M101" s="279"/>
      <c r="N101" s="122"/>
      <c r="O101" s="123"/>
      <c r="P101" s="280"/>
      <c r="Q101" s="281"/>
      <c r="R101" s="128"/>
      <c r="S101" s="109"/>
      <c r="T101" s="107"/>
      <c r="U101" s="111"/>
      <c r="V101" s="273"/>
      <c r="W101" s="272"/>
      <c r="X101" s="272">
        <f>VLOOKUP(D101,Tabelle4!K$1:L$5,2,FALSE)</f>
        <v>0</v>
      </c>
      <c r="Y101" s="272"/>
      <c r="Z101" s="273"/>
      <c r="AA101" s="273"/>
    </row>
    <row r="102" spans="1:27" ht="10.5" customHeight="1" x14ac:dyDescent="0.2">
      <c r="A102" s="112">
        <v>40</v>
      </c>
      <c r="B102" s="113" t="str">
        <f>IF(C102="","---",(IF(WEEKDAY(C102,2)=1,"Mo",(IF(WEEKDAY(C102,2)=2,"Di",(IF(WEEKDAY(C102,2)=3,"Mi",(IF(WEEKDAY(C102,2)=4,"Do",(IF(WEEKDAY(C102,2)=5,"Fr",(IF(WEEKDAY(C102,2)=6,"Sa","So")))))))))))))</f>
        <v>---</v>
      </c>
      <c r="C102" s="114"/>
      <c r="D102" s="116" t="s">
        <v>22</v>
      </c>
      <c r="E102" s="116"/>
      <c r="F102" s="116"/>
      <c r="G102" s="274" t="str">
        <f>IF(AND(D102=Tabelle4!C$2,D103=Tabelle4!K$2),F$9,IF(AND(D102=Tabelle4!C$4,D103=Tabelle4!K$2),F$10,IF(AND(D102=Tabelle4!C$2,D103=Tabelle4!K$4),F$11,IF(AND(D102=Tabelle4!C$4,D103=Tabelle4!K$4),F$12,IF(AND(D102=Tabelle4!C$5,D103=Tabelle4!K$2),F$13,IF(OR(D102=Tabelle4!C$6,D103=Tabelle4!K$5),"bitte angeben",IF(OR(AND(D102=Tabelle4!C$2,D103=Tabelle4!K$3),AND(D103=Tabelle4!C$2,D102=Tabelle4!K$3)),"keine Abrechn.","wird ausgefüllt")))))))</f>
        <v>wird ausgefüllt</v>
      </c>
      <c r="H102" s="315" t="s">
        <v>22</v>
      </c>
      <c r="I102" s="316"/>
      <c r="J102" s="320"/>
      <c r="K102" s="120" t="str">
        <f>IF(OR(G102="bitte angeben",G102="wird ausgefüllt",G102="keine Abrechn."),"",IF(G103="hin und zurück",ROUNDUP(2*IF(X102=0,IF(OR(D102=Tabelle4!C$4,D103=Tabelle4!K$5),G102,MIN(F$10,G102)),G102),0),IF(OR(G103="nur hin",G103="nur zurück"),ROUNDUP(IF(X102=0,IF(OR(D102=Tabelle4!C$4,D103=Tabelle4!K$5),G102,MIN(F$10,G102)),G102),0),"")))</f>
        <v/>
      </c>
      <c r="L102" s="275" t="str">
        <f>IF(K102="","",IF(N$16="ja",0.125,0.08))</f>
        <v/>
      </c>
      <c r="M102" s="124"/>
      <c r="N102" s="125"/>
      <c r="O102" s="126"/>
      <c r="P102" s="284"/>
      <c r="Q102" s="285"/>
      <c r="R102" s="127" t="str">
        <f>IF(W102=1,"1","")&amp;IF(Y102=1,"2","")&amp;IF(AA102=1,"3","")</f>
        <v/>
      </c>
      <c r="S102" s="108" t="str">
        <f>IF(V102=0,"---",(IF(AND(K102&lt;&gt;"",L102&lt;&gt;""),K102*L102,0)+IF(AND(N103&lt;=K102,M102&lt;&gt;""),N103,0)*0.01*M103+Q102*0.5)*V102*Z102*IF($A$16="Die obigen Angaben in den Zeilen 6 bis 11 sind noch unvollständig",0,1))</f>
        <v>---</v>
      </c>
      <c r="T102" s="106" t="str">
        <f>IF(OR(B102="---",D102="bitte auswählen",D103="bitte auswählen",H102="bitte auswählen"),"---",IF($A$16="Die obigen Angaben in den Zeilen 6 bis 11 sind noch unvollständig",0,1)*X102*V102*Z102* IF(H103=Tabelle4!D$14,IF(W$11-J102&lt;8/24,0,(IF(W$11-J102&lt;14/24,3,6)))+ IF(J103-W$12&lt;8/24,0,(IF(J103-W$12&lt;14/24,3,6)))+MIN(MAX(20,I103),80),IF(I103-I102&lt;8/24,0,(IF(I103-I102&lt;14/24,3,6)))))</f>
        <v>---</v>
      </c>
      <c r="U102" s="110" t="str">
        <f>IF(AND(S102="---",T102="---"),"---",IF(S102&lt;&gt;"---",S102,0)+IF(T102&lt;&gt;"---",T102,0))</f>
        <v>---</v>
      </c>
      <c r="V102" s="273">
        <f>IF(OR(B102="---",D103="bitte auswählen",H102="bitte auswählen",AND(G102="",P102="",OR(J102=0,J103=0))),0,1)</f>
        <v>0</v>
      </c>
      <c r="W102" s="272">
        <f>IF(AND(B102="---",D103="bitte auswählen",H102="bitte auswählen"),0,IF(OR(B102="---",D102="bitte auswählen",H102="bitte auswählen",AND(G102="",P102="",OR(J102=0,J103=0))),1,0))</f>
        <v>0</v>
      </c>
      <c r="X102" s="271">
        <f>IF(X103=H$16,IF(D102&lt;&gt;Tabelle4!C$4,0,1),1)</f>
        <v>1</v>
      </c>
      <c r="Y102" s="272">
        <f>IF(X103=H$16,IF(D102&lt;&gt;Tabelle4!C$4,1,0),0)</f>
        <v>0</v>
      </c>
      <c r="Z102" s="282">
        <f>IF(C102="",1,IF(J$9="bitte angeben",0,IF(OR(C102&lt;EDATE(J$9,-6),J$9&lt;C102),0,1)))</f>
        <v>1</v>
      </c>
      <c r="AA102" s="283">
        <f>IF(C102="",0,IF(J$9="bitte angeben",1,IF(OR(C102&lt;EDATE(J$9,-6),J$9&lt;C102),1,0)))</f>
        <v>0</v>
      </c>
    </row>
    <row r="103" spans="1:27" ht="10.5" customHeight="1" thickBot="1" x14ac:dyDescent="0.25">
      <c r="A103" s="112"/>
      <c r="B103" s="113"/>
      <c r="C103" s="115"/>
      <c r="D103" s="117" t="s">
        <v>22</v>
      </c>
      <c r="E103" s="117"/>
      <c r="F103" s="117"/>
      <c r="G103" s="276" t="s">
        <v>22</v>
      </c>
      <c r="H103" s="317"/>
      <c r="I103" s="318"/>
      <c r="J103" s="277"/>
      <c r="K103" s="121"/>
      <c r="L103" s="278" t="str">
        <f>IF(L102="","","€ je km")</f>
        <v/>
      </c>
      <c r="M103" s="279"/>
      <c r="N103" s="122"/>
      <c r="O103" s="123"/>
      <c r="P103" s="280"/>
      <c r="Q103" s="281"/>
      <c r="R103" s="128"/>
      <c r="S103" s="109"/>
      <c r="T103" s="107"/>
      <c r="U103" s="111"/>
      <c r="V103" s="273"/>
      <c r="W103" s="272"/>
      <c r="X103" s="272">
        <f>VLOOKUP(D103,Tabelle4!K$1:L$5,2,FALSE)</f>
        <v>0</v>
      </c>
      <c r="Y103" s="272"/>
      <c r="Z103" s="273"/>
      <c r="AA103" s="273"/>
    </row>
    <row r="104" spans="1:27" ht="10.5" customHeight="1" x14ac:dyDescent="0.2">
      <c r="A104" s="112">
        <v>41</v>
      </c>
      <c r="B104" s="113" t="str">
        <f>IF(C104="","---",(IF(WEEKDAY(C104,2)=1,"Mo",(IF(WEEKDAY(C104,2)=2,"Di",(IF(WEEKDAY(C104,2)=3,"Mi",(IF(WEEKDAY(C104,2)=4,"Do",(IF(WEEKDAY(C104,2)=5,"Fr",(IF(WEEKDAY(C104,2)=6,"Sa","So")))))))))))))</f>
        <v>---</v>
      </c>
      <c r="C104" s="114"/>
      <c r="D104" s="116" t="s">
        <v>22</v>
      </c>
      <c r="E104" s="116"/>
      <c r="F104" s="116"/>
      <c r="G104" s="274" t="str">
        <f>IF(AND(D104=Tabelle4!C$2,D105=Tabelle4!K$2),F$9,IF(AND(D104=Tabelle4!C$4,D105=Tabelle4!K$2),F$10,IF(AND(D104=Tabelle4!C$2,D105=Tabelle4!K$4),F$11,IF(AND(D104=Tabelle4!C$4,D105=Tabelle4!K$4),F$12,IF(AND(D104=Tabelle4!C$5,D105=Tabelle4!K$2),F$13,IF(OR(D104=Tabelle4!C$6,D105=Tabelle4!K$5),"bitte angeben",IF(OR(AND(D104=Tabelle4!C$2,D105=Tabelle4!K$3),AND(D105=Tabelle4!C$2,D104=Tabelle4!K$3)),"keine Abrechn.","wird ausgefüllt")))))))</f>
        <v>wird ausgefüllt</v>
      </c>
      <c r="H104" s="315" t="s">
        <v>22</v>
      </c>
      <c r="I104" s="316"/>
      <c r="J104" s="320"/>
      <c r="K104" s="120" t="str">
        <f>IF(OR(G104="bitte angeben",G104="wird ausgefüllt",G104="keine Abrechn."),"",IF(G105="hin und zurück",ROUNDUP(2*IF(X104=0,IF(OR(D104=Tabelle4!C$4,D105=Tabelle4!K$5),G104,MIN(F$10,G104)),G104),0),IF(OR(G105="nur hin",G105="nur zurück"),ROUNDUP(IF(X104=0,IF(OR(D104=Tabelle4!C$4,D105=Tabelle4!K$5),G104,MIN(F$10,G104)),G104),0),"")))</f>
        <v/>
      </c>
      <c r="L104" s="275" t="str">
        <f>IF(K104="","",IF(N$16="ja",0.125,0.08))</f>
        <v/>
      </c>
      <c r="M104" s="124"/>
      <c r="N104" s="125"/>
      <c r="O104" s="126"/>
      <c r="P104" s="284"/>
      <c r="Q104" s="285"/>
      <c r="R104" s="127" t="str">
        <f>IF(W104=1,"1","")&amp;IF(Y104=1,"2","")&amp;IF(AA104=1,"3","")</f>
        <v/>
      </c>
      <c r="S104" s="108" t="str">
        <f>IF(V104=0,"---",(IF(AND(K104&lt;&gt;"",L104&lt;&gt;""),K104*L104,0)+IF(AND(N105&lt;=K104,M104&lt;&gt;""),N105,0)*0.01*M105+Q104*0.5)*V104*Z104*IF($A$16="Die obigen Angaben in den Zeilen 6 bis 11 sind noch unvollständig",0,1))</f>
        <v>---</v>
      </c>
      <c r="T104" s="106" t="str">
        <f>IF(OR(B104="---",D104="bitte auswählen",D105="bitte auswählen",H104="bitte auswählen"),"---",IF($A$16="Die obigen Angaben in den Zeilen 6 bis 11 sind noch unvollständig",0,1)*X104*V104*Z104* IF(H105=Tabelle4!D$14,IF(W$11-J104&lt;8/24,0,(IF(W$11-J104&lt;14/24,3,6)))+ IF(J105-W$12&lt;8/24,0,(IF(J105-W$12&lt;14/24,3,6)))+MIN(MAX(20,I105),80),IF(I105-I104&lt;8/24,0,(IF(I105-I104&lt;14/24,3,6)))))</f>
        <v>---</v>
      </c>
      <c r="U104" s="110" t="str">
        <f>IF(AND(S104="---",T104="---"),"---",IF(S104&lt;&gt;"---",S104,0)+IF(T104&lt;&gt;"---",T104,0))</f>
        <v>---</v>
      </c>
      <c r="V104" s="273">
        <f>IF(OR(B104="---",D105="bitte auswählen",H104="bitte auswählen",AND(G104="",P104="",OR(J104=0,J105=0))),0,1)</f>
        <v>0</v>
      </c>
      <c r="W104" s="272">
        <f>IF(AND(B104="---",D105="bitte auswählen",H104="bitte auswählen"),0,IF(OR(B104="---",D104="bitte auswählen",H104="bitte auswählen",AND(G104="",P104="",OR(J104=0,J105=0))),1,0))</f>
        <v>0</v>
      </c>
      <c r="X104" s="271">
        <f>IF(X105=H$16,IF(D104&lt;&gt;Tabelle4!C$4,0,1),1)</f>
        <v>1</v>
      </c>
      <c r="Y104" s="272">
        <f>IF(X105=H$16,IF(D104&lt;&gt;Tabelle4!C$4,1,0),0)</f>
        <v>0</v>
      </c>
      <c r="Z104" s="282">
        <f>IF(C104="",1,IF(J$9="bitte angeben",0,IF(OR(C104&lt;EDATE(J$9,-6),J$9&lt;C104),0,1)))</f>
        <v>1</v>
      </c>
      <c r="AA104" s="283">
        <f>IF(C104="",0,IF(J$9="bitte angeben",1,IF(OR(C104&lt;EDATE(J$9,-6),J$9&lt;C104),1,0)))</f>
        <v>0</v>
      </c>
    </row>
    <row r="105" spans="1:27" ht="10.5" customHeight="1" thickBot="1" x14ac:dyDescent="0.25">
      <c r="A105" s="112"/>
      <c r="B105" s="113"/>
      <c r="C105" s="115"/>
      <c r="D105" s="117" t="s">
        <v>22</v>
      </c>
      <c r="E105" s="117"/>
      <c r="F105" s="117"/>
      <c r="G105" s="276" t="s">
        <v>22</v>
      </c>
      <c r="H105" s="317"/>
      <c r="I105" s="318"/>
      <c r="J105" s="277"/>
      <c r="K105" s="121"/>
      <c r="L105" s="278" t="str">
        <f>IF(L104="","","€ je km")</f>
        <v/>
      </c>
      <c r="M105" s="279"/>
      <c r="N105" s="122"/>
      <c r="O105" s="123"/>
      <c r="P105" s="280"/>
      <c r="Q105" s="281"/>
      <c r="R105" s="128"/>
      <c r="S105" s="109"/>
      <c r="T105" s="107"/>
      <c r="U105" s="111"/>
      <c r="V105" s="273"/>
      <c r="W105" s="272"/>
      <c r="X105" s="272">
        <f>VLOOKUP(D105,Tabelle4!K$1:L$5,2,FALSE)</f>
        <v>0</v>
      </c>
      <c r="Y105" s="272"/>
      <c r="Z105" s="273"/>
      <c r="AA105" s="273"/>
    </row>
    <row r="106" spans="1:27" ht="10.5" customHeight="1" x14ac:dyDescent="0.2">
      <c r="A106" s="112">
        <v>42</v>
      </c>
      <c r="B106" s="113" t="str">
        <f>IF(C106="","---",(IF(WEEKDAY(C106,2)=1,"Mo",(IF(WEEKDAY(C106,2)=2,"Di",(IF(WEEKDAY(C106,2)=3,"Mi",(IF(WEEKDAY(C106,2)=4,"Do",(IF(WEEKDAY(C106,2)=5,"Fr",(IF(WEEKDAY(C106,2)=6,"Sa","So")))))))))))))</f>
        <v>---</v>
      </c>
      <c r="C106" s="114"/>
      <c r="D106" s="116" t="s">
        <v>22</v>
      </c>
      <c r="E106" s="116"/>
      <c r="F106" s="116"/>
      <c r="G106" s="274" t="str">
        <f>IF(AND(D106=Tabelle4!C$2,D107=Tabelle4!K$2),F$9,IF(AND(D106=Tabelle4!C$4,D107=Tabelle4!K$2),F$10,IF(AND(D106=Tabelle4!C$2,D107=Tabelle4!K$4),F$11,IF(AND(D106=Tabelle4!C$4,D107=Tabelle4!K$4),F$12,IF(AND(D106=Tabelle4!C$5,D107=Tabelle4!K$2),F$13,IF(OR(D106=Tabelle4!C$6,D107=Tabelle4!K$5),"bitte angeben",IF(OR(AND(D106=Tabelle4!C$2,D107=Tabelle4!K$3),AND(D107=Tabelle4!C$2,D106=Tabelle4!K$3)),"keine Abrechn.","wird ausgefüllt")))))))</f>
        <v>wird ausgefüllt</v>
      </c>
      <c r="H106" s="315" t="s">
        <v>22</v>
      </c>
      <c r="I106" s="316"/>
      <c r="J106" s="320"/>
      <c r="K106" s="120" t="str">
        <f>IF(OR(G106="bitte angeben",G106="wird ausgefüllt",G106="keine Abrechn."),"",IF(G107="hin und zurück",ROUNDUP(2*IF(X106=0,IF(OR(D106=Tabelle4!C$4,D107=Tabelle4!K$5),G106,MIN(F$10,G106)),G106),0),IF(OR(G107="nur hin",G107="nur zurück"),ROUNDUP(IF(X106=0,IF(OR(D106=Tabelle4!C$4,D107=Tabelle4!K$5),G106,MIN(F$10,G106)),G106),0),"")))</f>
        <v/>
      </c>
      <c r="L106" s="275" t="str">
        <f>IF(K106="","",IF(N$16="ja",0.125,0.08))</f>
        <v/>
      </c>
      <c r="M106" s="124"/>
      <c r="N106" s="125"/>
      <c r="O106" s="126"/>
      <c r="P106" s="284"/>
      <c r="Q106" s="285"/>
      <c r="R106" s="127" t="str">
        <f>IF(W106=1,"1","")&amp;IF(Y106=1,"2","")&amp;IF(AA106=1,"3","")</f>
        <v/>
      </c>
      <c r="S106" s="108" t="str">
        <f>IF(V106=0,"---",(IF(AND(K106&lt;&gt;"",L106&lt;&gt;""),K106*L106,0)+IF(AND(N107&lt;=K106,M106&lt;&gt;""),N107,0)*0.01*M107+Q106*0.5)*V106*Z106*IF($A$16="Die obigen Angaben in den Zeilen 6 bis 11 sind noch unvollständig",0,1))</f>
        <v>---</v>
      </c>
      <c r="T106" s="106" t="str">
        <f>IF(OR(B106="---",D106="bitte auswählen",D107="bitte auswählen",H106="bitte auswählen"),"---",IF($A$16="Die obigen Angaben in den Zeilen 6 bis 11 sind noch unvollständig",0,1)*X106*V106*Z106* IF(H107=Tabelle4!D$14,IF(W$11-J106&lt;8/24,0,(IF(W$11-J106&lt;14/24,3,6)))+ IF(J107-W$12&lt;8/24,0,(IF(J107-W$12&lt;14/24,3,6)))+MIN(MAX(20,I107),80),IF(I107-I106&lt;8/24,0,(IF(I107-I106&lt;14/24,3,6)))))</f>
        <v>---</v>
      </c>
      <c r="U106" s="110" t="str">
        <f>IF(AND(S106="---",T106="---"),"---",IF(S106&lt;&gt;"---",S106,0)+IF(T106&lt;&gt;"---",T106,0))</f>
        <v>---</v>
      </c>
      <c r="V106" s="273">
        <f>IF(OR(B106="---",D107="bitte auswählen",H106="bitte auswählen",AND(G106="",P106="",OR(J106=0,J107=0))),0,1)</f>
        <v>0</v>
      </c>
      <c r="W106" s="272">
        <f>IF(AND(B106="---",D107="bitte auswählen",H106="bitte auswählen"),0,IF(OR(B106="---",D106="bitte auswählen",H106="bitte auswählen",AND(G106="",P106="",OR(J106=0,J107=0))),1,0))</f>
        <v>0</v>
      </c>
      <c r="X106" s="271">
        <f>IF(X107=H$16,IF(D106&lt;&gt;Tabelle4!C$4,0,1),1)</f>
        <v>1</v>
      </c>
      <c r="Y106" s="272">
        <f>IF(X107=H$16,IF(D106&lt;&gt;Tabelle4!C$4,1,0),0)</f>
        <v>0</v>
      </c>
      <c r="Z106" s="282">
        <f>IF(C106="",1,IF(J$9="bitte angeben",0,IF(OR(C106&lt;EDATE(J$9,-6),J$9&lt;C106),0,1)))</f>
        <v>1</v>
      </c>
      <c r="AA106" s="283">
        <f>IF(C106="",0,IF(J$9="bitte angeben",1,IF(OR(C106&lt;EDATE(J$9,-6),J$9&lt;C106),1,0)))</f>
        <v>0</v>
      </c>
    </row>
    <row r="107" spans="1:27" ht="10.5" customHeight="1" thickBot="1" x14ac:dyDescent="0.25">
      <c r="A107" s="112"/>
      <c r="B107" s="113"/>
      <c r="C107" s="115"/>
      <c r="D107" s="117" t="s">
        <v>22</v>
      </c>
      <c r="E107" s="117"/>
      <c r="F107" s="117"/>
      <c r="G107" s="276" t="s">
        <v>22</v>
      </c>
      <c r="H107" s="317"/>
      <c r="I107" s="318"/>
      <c r="J107" s="277"/>
      <c r="K107" s="121"/>
      <c r="L107" s="278" t="str">
        <f>IF(L106="","","€ je km")</f>
        <v/>
      </c>
      <c r="M107" s="279"/>
      <c r="N107" s="122"/>
      <c r="O107" s="123"/>
      <c r="P107" s="280"/>
      <c r="Q107" s="281"/>
      <c r="R107" s="128"/>
      <c r="S107" s="109"/>
      <c r="T107" s="107"/>
      <c r="U107" s="111"/>
      <c r="V107" s="273"/>
      <c r="W107" s="272"/>
      <c r="X107" s="272">
        <f>VLOOKUP(D107,Tabelle4!K$1:L$5,2,FALSE)</f>
        <v>0</v>
      </c>
      <c r="Y107" s="272"/>
      <c r="Z107" s="273"/>
      <c r="AA107" s="273"/>
    </row>
    <row r="108" spans="1:27" ht="10.5" customHeight="1" x14ac:dyDescent="0.2">
      <c r="A108" s="112">
        <v>43</v>
      </c>
      <c r="B108" s="113" t="str">
        <f>IF(C108="","---",(IF(WEEKDAY(C108,2)=1,"Mo",(IF(WEEKDAY(C108,2)=2,"Di",(IF(WEEKDAY(C108,2)=3,"Mi",(IF(WEEKDAY(C108,2)=4,"Do",(IF(WEEKDAY(C108,2)=5,"Fr",(IF(WEEKDAY(C108,2)=6,"Sa","So")))))))))))))</f>
        <v>---</v>
      </c>
      <c r="C108" s="114"/>
      <c r="D108" s="116" t="s">
        <v>22</v>
      </c>
      <c r="E108" s="116"/>
      <c r="F108" s="116"/>
      <c r="G108" s="274" t="str">
        <f>IF(AND(D108=Tabelle4!C$2,D109=Tabelle4!K$2),F$9,IF(AND(D108=Tabelle4!C$4,D109=Tabelle4!K$2),F$10,IF(AND(D108=Tabelle4!C$2,D109=Tabelle4!K$4),F$11,IF(AND(D108=Tabelle4!C$4,D109=Tabelle4!K$4),F$12,IF(AND(D108=Tabelle4!C$5,D109=Tabelle4!K$2),F$13,IF(OR(D108=Tabelle4!C$6,D109=Tabelle4!K$5),"bitte angeben",IF(OR(AND(D108=Tabelle4!C$2,D109=Tabelle4!K$3),AND(D109=Tabelle4!C$2,D108=Tabelle4!K$3)),"keine Abrechn.","wird ausgefüllt")))))))</f>
        <v>wird ausgefüllt</v>
      </c>
      <c r="H108" s="315" t="s">
        <v>22</v>
      </c>
      <c r="I108" s="316"/>
      <c r="J108" s="320"/>
      <c r="K108" s="120" t="str">
        <f>IF(OR(G108="bitte angeben",G108="wird ausgefüllt",G108="keine Abrechn."),"",IF(G109="hin und zurück",ROUNDUP(2*IF(X108=0,IF(OR(D108=Tabelle4!C$4,D109=Tabelle4!K$5),G108,MIN(F$10,G108)),G108),0),IF(OR(G109="nur hin",G109="nur zurück"),ROUNDUP(IF(X108=0,IF(OR(D108=Tabelle4!C$4,D109=Tabelle4!K$5),G108,MIN(F$10,G108)),G108),0),"")))</f>
        <v/>
      </c>
      <c r="L108" s="275" t="str">
        <f>IF(K108="","",IF(N$16="ja",0.125,0.08))</f>
        <v/>
      </c>
      <c r="M108" s="124"/>
      <c r="N108" s="125"/>
      <c r="O108" s="126"/>
      <c r="P108" s="284"/>
      <c r="Q108" s="285"/>
      <c r="R108" s="127" t="str">
        <f>IF(W108=1,"1","")&amp;IF(Y108=1,"2","")&amp;IF(AA108=1,"3","")</f>
        <v/>
      </c>
      <c r="S108" s="108" t="str">
        <f>IF(V108=0,"---",(IF(AND(K108&lt;&gt;"",L108&lt;&gt;""),K108*L108,0)+IF(AND(N109&lt;=K108,M108&lt;&gt;""),N109,0)*0.01*M109+Q108*0.5)*V108*Z108*IF($A$16="Die obigen Angaben in den Zeilen 6 bis 11 sind noch unvollständig",0,1))</f>
        <v>---</v>
      </c>
      <c r="T108" s="106" t="str">
        <f>IF(OR(B108="---",D108="bitte auswählen",D109="bitte auswählen",H108="bitte auswählen"),"---",IF($A$16="Die obigen Angaben in den Zeilen 6 bis 11 sind noch unvollständig",0,1)*X108*V108*Z108* IF(H109=Tabelle4!D$14,IF(W$11-J108&lt;8/24,0,(IF(W$11-J108&lt;14/24,3,6)))+ IF(J109-W$12&lt;8/24,0,(IF(J109-W$12&lt;14/24,3,6)))+MIN(MAX(20,I109),80),IF(I109-I108&lt;8/24,0,(IF(I109-I108&lt;14/24,3,6)))))</f>
        <v>---</v>
      </c>
      <c r="U108" s="110" t="str">
        <f>IF(AND(S108="---",T108="---"),"---",IF(S108&lt;&gt;"---",S108,0)+IF(T108&lt;&gt;"---",T108,0))</f>
        <v>---</v>
      </c>
      <c r="V108" s="273">
        <f>IF(OR(B108="---",D109="bitte auswählen",H108="bitte auswählen",AND(G108="",P108="",OR(J108=0,J109=0))),0,1)</f>
        <v>0</v>
      </c>
      <c r="W108" s="272">
        <f>IF(AND(B108="---",D109="bitte auswählen",H108="bitte auswählen"),0,IF(OR(B108="---",D108="bitte auswählen",H108="bitte auswählen",AND(G108="",P108="",OR(J108=0,J109=0))),1,0))</f>
        <v>0</v>
      </c>
      <c r="X108" s="271">
        <f>IF(X109=H$16,IF(D108&lt;&gt;Tabelle4!C$4,0,1),1)</f>
        <v>1</v>
      </c>
      <c r="Y108" s="272">
        <f>IF(X109=H$16,IF(D108&lt;&gt;Tabelle4!C$4,1,0),0)</f>
        <v>0</v>
      </c>
      <c r="Z108" s="282">
        <f>IF(C108="",1,IF(J$9="bitte angeben",0,IF(OR(C108&lt;EDATE(J$9,-6),J$9&lt;C108),0,1)))</f>
        <v>1</v>
      </c>
      <c r="AA108" s="283">
        <f>IF(C108="",0,IF(J$9="bitte angeben",1,IF(OR(C108&lt;EDATE(J$9,-6),J$9&lt;C108),1,0)))</f>
        <v>0</v>
      </c>
    </row>
    <row r="109" spans="1:27" ht="10.5" customHeight="1" thickBot="1" x14ac:dyDescent="0.25">
      <c r="A109" s="112"/>
      <c r="B109" s="113"/>
      <c r="C109" s="115"/>
      <c r="D109" s="117" t="s">
        <v>22</v>
      </c>
      <c r="E109" s="117"/>
      <c r="F109" s="117"/>
      <c r="G109" s="276" t="s">
        <v>22</v>
      </c>
      <c r="H109" s="317"/>
      <c r="I109" s="318"/>
      <c r="J109" s="277"/>
      <c r="K109" s="121"/>
      <c r="L109" s="278" t="str">
        <f>IF(L108="","","€ je km")</f>
        <v/>
      </c>
      <c r="M109" s="279"/>
      <c r="N109" s="122"/>
      <c r="O109" s="123"/>
      <c r="P109" s="280"/>
      <c r="Q109" s="281"/>
      <c r="R109" s="128"/>
      <c r="S109" s="109"/>
      <c r="T109" s="107"/>
      <c r="U109" s="111"/>
      <c r="V109" s="273"/>
      <c r="W109" s="272"/>
      <c r="X109" s="272">
        <f>VLOOKUP(D109,Tabelle4!K$1:L$5,2,FALSE)</f>
        <v>0</v>
      </c>
      <c r="Y109" s="272"/>
      <c r="Z109" s="273"/>
      <c r="AA109" s="273"/>
    </row>
    <row r="110" spans="1:27" ht="10.5" customHeight="1" x14ac:dyDescent="0.2">
      <c r="A110" s="112">
        <v>44</v>
      </c>
      <c r="B110" s="113" t="str">
        <f>IF(C110="","---",(IF(WEEKDAY(C110,2)=1,"Mo",(IF(WEEKDAY(C110,2)=2,"Di",(IF(WEEKDAY(C110,2)=3,"Mi",(IF(WEEKDAY(C110,2)=4,"Do",(IF(WEEKDAY(C110,2)=5,"Fr",(IF(WEEKDAY(C110,2)=6,"Sa","So")))))))))))))</f>
        <v>---</v>
      </c>
      <c r="C110" s="114"/>
      <c r="D110" s="116" t="s">
        <v>22</v>
      </c>
      <c r="E110" s="116"/>
      <c r="F110" s="116"/>
      <c r="G110" s="274" t="str">
        <f>IF(AND(D110=Tabelle4!C$2,D111=Tabelle4!K$2),F$9,IF(AND(D110=Tabelle4!C$4,D111=Tabelle4!K$2),F$10,IF(AND(D110=Tabelle4!C$2,D111=Tabelle4!K$4),F$11,IF(AND(D110=Tabelle4!C$4,D111=Tabelle4!K$4),F$12,IF(AND(D110=Tabelle4!C$5,D111=Tabelle4!K$2),F$13,IF(OR(D110=Tabelle4!C$6,D111=Tabelle4!K$5),"bitte angeben",IF(OR(AND(D110=Tabelle4!C$2,D111=Tabelle4!K$3),AND(D111=Tabelle4!C$2,D110=Tabelle4!K$3)),"keine Abrechn.","wird ausgefüllt")))))))</f>
        <v>wird ausgefüllt</v>
      </c>
      <c r="H110" s="315" t="s">
        <v>22</v>
      </c>
      <c r="I110" s="316"/>
      <c r="J110" s="320"/>
      <c r="K110" s="120" t="str">
        <f>IF(OR(G110="bitte angeben",G110="wird ausgefüllt",G110="keine Abrechn."),"",IF(G111="hin und zurück",ROUNDUP(2*IF(X110=0,IF(OR(D110=Tabelle4!C$4,D111=Tabelle4!K$5),G110,MIN(F$10,G110)),G110),0),IF(OR(G111="nur hin",G111="nur zurück"),ROUNDUP(IF(X110=0,IF(OR(D110=Tabelle4!C$4,D111=Tabelle4!K$5),G110,MIN(F$10,G110)),G110),0),"")))</f>
        <v/>
      </c>
      <c r="L110" s="275" t="str">
        <f>IF(K110="","",IF(N$16="ja",0.125,0.08))</f>
        <v/>
      </c>
      <c r="M110" s="124"/>
      <c r="N110" s="125"/>
      <c r="O110" s="126"/>
      <c r="P110" s="284"/>
      <c r="Q110" s="285"/>
      <c r="R110" s="127" t="str">
        <f>IF(W110=1,"1","")&amp;IF(Y110=1,"2","")&amp;IF(AA110=1,"3","")</f>
        <v/>
      </c>
      <c r="S110" s="108" t="str">
        <f>IF(V110=0,"---",(IF(AND(K110&lt;&gt;"",L110&lt;&gt;""),K110*L110,0)+IF(AND(N111&lt;=K110,M110&lt;&gt;""),N111,0)*0.01*M111+Q110*0.5)*V110*Z110*IF($A$16="Die obigen Angaben in den Zeilen 6 bis 11 sind noch unvollständig",0,1))</f>
        <v>---</v>
      </c>
      <c r="T110" s="106" t="str">
        <f>IF(OR(B110="---",D110="bitte auswählen",D111="bitte auswählen",H110="bitte auswählen"),"---",IF($A$16="Die obigen Angaben in den Zeilen 6 bis 11 sind noch unvollständig",0,1)*X110*V110*Z110* IF(H111=Tabelle4!D$14,IF(W$11-J110&lt;8/24,0,(IF(W$11-J110&lt;14/24,3,6)))+ IF(J111-W$12&lt;8/24,0,(IF(J111-W$12&lt;14/24,3,6)))+MIN(MAX(20,I111),80),IF(I111-I110&lt;8/24,0,(IF(I111-I110&lt;14/24,3,6)))))</f>
        <v>---</v>
      </c>
      <c r="U110" s="110" t="str">
        <f>IF(AND(S110="---",T110="---"),"---",IF(S110&lt;&gt;"---",S110,0)+IF(T110&lt;&gt;"---",T110,0))</f>
        <v>---</v>
      </c>
      <c r="V110" s="273">
        <f>IF(OR(B110="---",D111="bitte auswählen",H110="bitte auswählen",AND(G110="",P110="",OR(J110=0,J111=0))),0,1)</f>
        <v>0</v>
      </c>
      <c r="W110" s="272">
        <f>IF(AND(B110="---",D111="bitte auswählen",H110="bitte auswählen"),0,IF(OR(B110="---",D110="bitte auswählen",H110="bitte auswählen",AND(G110="",P110="",OR(J110=0,J111=0))),1,0))</f>
        <v>0</v>
      </c>
      <c r="X110" s="271">
        <f>IF(X111=H$16,IF(D110&lt;&gt;Tabelle4!C$4,0,1),1)</f>
        <v>1</v>
      </c>
      <c r="Y110" s="272">
        <f>IF(X111=H$16,IF(D110&lt;&gt;Tabelle4!C$4,1,0),0)</f>
        <v>0</v>
      </c>
      <c r="Z110" s="282">
        <f>IF(C110="",1,IF(J$9="bitte angeben",0,IF(OR(C110&lt;EDATE(J$9,-6),J$9&lt;C110),0,1)))</f>
        <v>1</v>
      </c>
      <c r="AA110" s="283">
        <f>IF(C110="",0,IF(J$9="bitte angeben",1,IF(OR(C110&lt;EDATE(J$9,-6),J$9&lt;C110),1,0)))</f>
        <v>0</v>
      </c>
    </row>
    <row r="111" spans="1:27" ht="10.5" customHeight="1" thickBot="1" x14ac:dyDescent="0.25">
      <c r="A111" s="112"/>
      <c r="B111" s="113"/>
      <c r="C111" s="115"/>
      <c r="D111" s="117" t="s">
        <v>22</v>
      </c>
      <c r="E111" s="117"/>
      <c r="F111" s="117"/>
      <c r="G111" s="276" t="s">
        <v>22</v>
      </c>
      <c r="H111" s="317"/>
      <c r="I111" s="318"/>
      <c r="J111" s="277"/>
      <c r="K111" s="121"/>
      <c r="L111" s="278" t="str">
        <f>IF(L110="","","€ je km")</f>
        <v/>
      </c>
      <c r="M111" s="279"/>
      <c r="N111" s="122"/>
      <c r="O111" s="123"/>
      <c r="P111" s="280"/>
      <c r="Q111" s="281"/>
      <c r="R111" s="128"/>
      <c r="S111" s="109"/>
      <c r="T111" s="107"/>
      <c r="U111" s="111"/>
      <c r="V111" s="273"/>
      <c r="W111" s="272"/>
      <c r="X111" s="272">
        <f>VLOOKUP(D111,Tabelle4!K$1:L$5,2,FALSE)</f>
        <v>0</v>
      </c>
      <c r="Y111" s="272"/>
      <c r="Z111" s="273"/>
      <c r="AA111" s="273"/>
    </row>
    <row r="112" spans="1:27" ht="10.5" customHeight="1" x14ac:dyDescent="0.2">
      <c r="A112" s="112">
        <v>45</v>
      </c>
      <c r="B112" s="113" t="str">
        <f>IF(C112="","---",(IF(WEEKDAY(C112,2)=1,"Mo",(IF(WEEKDAY(C112,2)=2,"Di",(IF(WEEKDAY(C112,2)=3,"Mi",(IF(WEEKDAY(C112,2)=4,"Do",(IF(WEEKDAY(C112,2)=5,"Fr",(IF(WEEKDAY(C112,2)=6,"Sa","So")))))))))))))</f>
        <v>---</v>
      </c>
      <c r="C112" s="114"/>
      <c r="D112" s="116" t="s">
        <v>22</v>
      </c>
      <c r="E112" s="116"/>
      <c r="F112" s="116"/>
      <c r="G112" s="274" t="str">
        <f>IF(AND(D112=Tabelle4!C$2,D113=Tabelle4!K$2),F$9,IF(AND(D112=Tabelle4!C$4,D113=Tabelle4!K$2),F$10,IF(AND(D112=Tabelle4!C$2,D113=Tabelle4!K$4),F$11,IF(AND(D112=Tabelle4!C$4,D113=Tabelle4!K$4),F$12,IF(AND(D112=Tabelle4!C$5,D113=Tabelle4!K$2),F$13,IF(OR(D112=Tabelle4!C$6,D113=Tabelle4!K$5),"bitte angeben",IF(OR(AND(D112=Tabelle4!C$2,D113=Tabelle4!K$3),AND(D113=Tabelle4!C$2,D112=Tabelle4!K$3)),"keine Abrechn.","wird ausgefüllt")))))))</f>
        <v>wird ausgefüllt</v>
      </c>
      <c r="H112" s="315" t="s">
        <v>22</v>
      </c>
      <c r="I112" s="316"/>
      <c r="J112" s="320"/>
      <c r="K112" s="120" t="str">
        <f>IF(OR(G112="bitte angeben",G112="wird ausgefüllt",G112="keine Abrechn."),"",IF(G113="hin und zurück",ROUNDUP(2*IF(X112=0,IF(OR(D112=Tabelle4!C$4,D113=Tabelle4!K$5),G112,MIN(F$10,G112)),G112),0),IF(OR(G113="nur hin",G113="nur zurück"),ROUNDUP(IF(X112=0,IF(OR(D112=Tabelle4!C$4,D113=Tabelle4!K$5),G112,MIN(F$10,G112)),G112),0),"")))</f>
        <v/>
      </c>
      <c r="L112" s="275" t="str">
        <f>IF(K112="","",IF(N$16="ja",0.125,0.08))</f>
        <v/>
      </c>
      <c r="M112" s="124"/>
      <c r="N112" s="125"/>
      <c r="O112" s="126"/>
      <c r="P112" s="284"/>
      <c r="Q112" s="285"/>
      <c r="R112" s="127" t="str">
        <f>IF(W112=1,"1","")&amp;IF(Y112=1,"2","")&amp;IF(AA112=1,"3","")</f>
        <v/>
      </c>
      <c r="S112" s="108" t="str">
        <f>IF(V112=0,"---",(IF(AND(K112&lt;&gt;"",L112&lt;&gt;""),K112*L112,0)+IF(AND(N113&lt;=K112,M112&lt;&gt;""),N113,0)*0.01*M113+Q112*0.5)*V112*Z112*IF($A$16="Die obigen Angaben in den Zeilen 6 bis 11 sind noch unvollständig",0,1))</f>
        <v>---</v>
      </c>
      <c r="T112" s="106" t="str">
        <f>IF(OR(B112="---",D112="bitte auswählen",D113="bitte auswählen",H112="bitte auswählen"),"---",IF($A$16="Die obigen Angaben in den Zeilen 6 bis 11 sind noch unvollständig",0,1)*X112*V112*Z112* IF(H113=Tabelle4!D$14,IF(W$11-J112&lt;8/24,0,(IF(W$11-J112&lt;14/24,3,6)))+ IF(J113-W$12&lt;8/24,0,(IF(J113-W$12&lt;14/24,3,6)))+MIN(MAX(20,I113),80),IF(I113-I112&lt;8/24,0,(IF(I113-I112&lt;14/24,3,6)))))</f>
        <v>---</v>
      </c>
      <c r="U112" s="110" t="str">
        <f>IF(AND(S112="---",T112="---"),"---",IF(S112&lt;&gt;"---",S112,0)+IF(T112&lt;&gt;"---",T112,0))</f>
        <v>---</v>
      </c>
      <c r="V112" s="273">
        <f>IF(OR(B112="---",D113="bitte auswählen",H112="bitte auswählen",AND(G112="",P112="",OR(J112=0,J113=0))),0,1)</f>
        <v>0</v>
      </c>
      <c r="W112" s="272">
        <f>IF(AND(B112="---",D113="bitte auswählen",H112="bitte auswählen"),0,IF(OR(B112="---",D112="bitte auswählen",H112="bitte auswählen",AND(G112="",P112="",OR(J112=0,J113=0))),1,0))</f>
        <v>0</v>
      </c>
      <c r="X112" s="271">
        <f>IF(X113=H$16,IF(D112&lt;&gt;Tabelle4!C$4,0,1),1)</f>
        <v>1</v>
      </c>
      <c r="Y112" s="272">
        <f>IF(X113=H$16,IF(D112&lt;&gt;Tabelle4!C$4,1,0),0)</f>
        <v>0</v>
      </c>
      <c r="Z112" s="282">
        <f>IF(C112="",1,IF(J$9="bitte angeben",0,IF(OR(C112&lt;EDATE(J$9,-6),J$9&lt;C112),0,1)))</f>
        <v>1</v>
      </c>
      <c r="AA112" s="283">
        <f>IF(C112="",0,IF(J$9="bitte angeben",1,IF(OR(C112&lt;EDATE(J$9,-6),J$9&lt;C112),1,0)))</f>
        <v>0</v>
      </c>
    </row>
    <row r="113" spans="1:27" ht="10.5" customHeight="1" thickBot="1" x14ac:dyDescent="0.25">
      <c r="A113" s="112"/>
      <c r="B113" s="113"/>
      <c r="C113" s="115"/>
      <c r="D113" s="117" t="s">
        <v>22</v>
      </c>
      <c r="E113" s="117"/>
      <c r="F113" s="117"/>
      <c r="G113" s="276" t="s">
        <v>22</v>
      </c>
      <c r="H113" s="317"/>
      <c r="I113" s="318"/>
      <c r="J113" s="277"/>
      <c r="K113" s="121"/>
      <c r="L113" s="278" t="str">
        <f>IF(L112="","","€ je km")</f>
        <v/>
      </c>
      <c r="M113" s="279"/>
      <c r="N113" s="122"/>
      <c r="O113" s="123"/>
      <c r="P113" s="280"/>
      <c r="Q113" s="281"/>
      <c r="R113" s="128"/>
      <c r="S113" s="109"/>
      <c r="T113" s="107"/>
      <c r="U113" s="111"/>
      <c r="V113" s="273"/>
      <c r="W113" s="272"/>
      <c r="X113" s="272">
        <f>VLOOKUP(D113,Tabelle4!K$1:L$5,2,FALSE)</f>
        <v>0</v>
      </c>
      <c r="Y113" s="272"/>
      <c r="Z113" s="273"/>
      <c r="AA113" s="273"/>
    </row>
    <row r="114" spans="1:27" ht="10.5" customHeight="1" x14ac:dyDescent="0.2">
      <c r="A114" s="112">
        <v>46</v>
      </c>
      <c r="B114" s="113" t="str">
        <f>IF(C114="","---",(IF(WEEKDAY(C114,2)=1,"Mo",(IF(WEEKDAY(C114,2)=2,"Di",(IF(WEEKDAY(C114,2)=3,"Mi",(IF(WEEKDAY(C114,2)=4,"Do",(IF(WEEKDAY(C114,2)=5,"Fr",(IF(WEEKDAY(C114,2)=6,"Sa","So")))))))))))))</f>
        <v>---</v>
      </c>
      <c r="C114" s="114"/>
      <c r="D114" s="116" t="s">
        <v>22</v>
      </c>
      <c r="E114" s="116"/>
      <c r="F114" s="116"/>
      <c r="G114" s="274" t="str">
        <f>IF(AND(D114=Tabelle4!C$2,D115=Tabelle4!K$2),F$9,IF(AND(D114=Tabelle4!C$4,D115=Tabelle4!K$2),F$10,IF(AND(D114=Tabelle4!C$2,D115=Tabelle4!K$4),F$11,IF(AND(D114=Tabelle4!C$4,D115=Tabelle4!K$4),F$12,IF(AND(D114=Tabelle4!C$5,D115=Tabelle4!K$2),F$13,IF(OR(D114=Tabelle4!C$6,D115=Tabelle4!K$5),"bitte angeben",IF(OR(AND(D114=Tabelle4!C$2,D115=Tabelle4!K$3),AND(D115=Tabelle4!C$2,D114=Tabelle4!K$3)),"keine Abrechn.","wird ausgefüllt")))))))</f>
        <v>wird ausgefüllt</v>
      </c>
      <c r="H114" s="315" t="s">
        <v>22</v>
      </c>
      <c r="I114" s="316"/>
      <c r="J114" s="320"/>
      <c r="K114" s="120" t="str">
        <f>IF(OR(G114="bitte angeben",G114="wird ausgefüllt",G114="keine Abrechn."),"",IF(G115="hin und zurück",ROUNDUP(2*IF(X114=0,IF(OR(D114=Tabelle4!C$4,D115=Tabelle4!K$5),G114,MIN(F$10,G114)),G114),0),IF(OR(G115="nur hin",G115="nur zurück"),ROUNDUP(IF(X114=0,IF(OR(D114=Tabelle4!C$4,D115=Tabelle4!K$5),G114,MIN(F$10,G114)),G114),0),"")))</f>
        <v/>
      </c>
      <c r="L114" s="275" t="str">
        <f>IF(K114="","",IF(N$16="ja",0.125,0.08))</f>
        <v/>
      </c>
      <c r="M114" s="124"/>
      <c r="N114" s="125"/>
      <c r="O114" s="126"/>
      <c r="P114" s="284"/>
      <c r="Q114" s="285"/>
      <c r="R114" s="127" t="str">
        <f>IF(W114=1,"1","")&amp;IF(Y114=1,"2","")&amp;IF(AA114=1,"3","")</f>
        <v/>
      </c>
      <c r="S114" s="108" t="str">
        <f>IF(V114=0,"---",(IF(AND(K114&lt;&gt;"",L114&lt;&gt;""),K114*L114,0)+IF(AND(N115&lt;=K114,M114&lt;&gt;""),N115,0)*0.01*M115+Q114*0.5)*V114*Z114*IF($A$16="Die obigen Angaben in den Zeilen 6 bis 11 sind noch unvollständig",0,1))</f>
        <v>---</v>
      </c>
      <c r="T114" s="106" t="str">
        <f>IF(OR(B114="---",D114="bitte auswählen",D115="bitte auswählen",H114="bitte auswählen"),"---",IF($A$16="Die obigen Angaben in den Zeilen 6 bis 11 sind noch unvollständig",0,1)*X114*V114*Z114* IF(H115=Tabelle4!D$14,IF(W$11-J114&lt;8/24,0,(IF(W$11-J114&lt;14/24,3,6)))+ IF(J115-W$12&lt;8/24,0,(IF(J115-W$12&lt;14/24,3,6)))+MIN(MAX(20,I115),80),IF(I115-I114&lt;8/24,0,(IF(I115-I114&lt;14/24,3,6)))))</f>
        <v>---</v>
      </c>
      <c r="U114" s="110" t="str">
        <f>IF(AND(S114="---",T114="---"),"---",IF(S114&lt;&gt;"---",S114,0)+IF(T114&lt;&gt;"---",T114,0))</f>
        <v>---</v>
      </c>
      <c r="V114" s="273">
        <f>IF(OR(B114="---",D115="bitte auswählen",H114="bitte auswählen",AND(G114="",P114="",OR(J114=0,J115=0))),0,1)</f>
        <v>0</v>
      </c>
      <c r="W114" s="272">
        <f>IF(AND(B114="---",D115="bitte auswählen",H114="bitte auswählen"),0,IF(OR(B114="---",D114="bitte auswählen",H114="bitte auswählen",AND(G114="",P114="",OR(J114=0,J115=0))),1,0))</f>
        <v>0</v>
      </c>
      <c r="X114" s="271">
        <f>IF(X115=H$16,IF(D114&lt;&gt;Tabelle4!C$4,0,1),1)</f>
        <v>1</v>
      </c>
      <c r="Y114" s="272">
        <f>IF(X115=H$16,IF(D114&lt;&gt;Tabelle4!C$4,1,0),0)</f>
        <v>0</v>
      </c>
      <c r="Z114" s="282">
        <f>IF(C114="",1,IF(J$9="bitte angeben",0,IF(OR(C114&lt;EDATE(J$9,-6),J$9&lt;C114),0,1)))</f>
        <v>1</v>
      </c>
      <c r="AA114" s="283">
        <f>IF(C114="",0,IF(J$9="bitte angeben",1,IF(OR(C114&lt;EDATE(J$9,-6),J$9&lt;C114),1,0)))</f>
        <v>0</v>
      </c>
    </row>
    <row r="115" spans="1:27" ht="10.5" customHeight="1" thickBot="1" x14ac:dyDescent="0.25">
      <c r="A115" s="112"/>
      <c r="B115" s="113"/>
      <c r="C115" s="115"/>
      <c r="D115" s="117" t="s">
        <v>22</v>
      </c>
      <c r="E115" s="117"/>
      <c r="F115" s="117"/>
      <c r="G115" s="276" t="s">
        <v>22</v>
      </c>
      <c r="H115" s="317"/>
      <c r="I115" s="318"/>
      <c r="J115" s="277"/>
      <c r="K115" s="121"/>
      <c r="L115" s="278" t="str">
        <f>IF(L114="","","€ je km")</f>
        <v/>
      </c>
      <c r="M115" s="279"/>
      <c r="N115" s="122"/>
      <c r="O115" s="123"/>
      <c r="P115" s="280"/>
      <c r="Q115" s="281"/>
      <c r="R115" s="128"/>
      <c r="S115" s="109"/>
      <c r="T115" s="107"/>
      <c r="U115" s="111"/>
      <c r="V115" s="273"/>
      <c r="W115" s="272"/>
      <c r="X115" s="272">
        <f>VLOOKUP(D115,Tabelle4!K$1:L$5,2,FALSE)</f>
        <v>0</v>
      </c>
      <c r="Y115" s="272"/>
      <c r="Z115" s="273"/>
      <c r="AA115" s="273"/>
    </row>
    <row r="116" spans="1:27" ht="10.5" customHeight="1" x14ac:dyDescent="0.2">
      <c r="A116" s="112">
        <v>47</v>
      </c>
      <c r="B116" s="113" t="str">
        <f>IF(C116="","---",(IF(WEEKDAY(C116,2)=1,"Mo",(IF(WEEKDAY(C116,2)=2,"Di",(IF(WEEKDAY(C116,2)=3,"Mi",(IF(WEEKDAY(C116,2)=4,"Do",(IF(WEEKDAY(C116,2)=5,"Fr",(IF(WEEKDAY(C116,2)=6,"Sa","So")))))))))))))</f>
        <v>---</v>
      </c>
      <c r="C116" s="114"/>
      <c r="D116" s="116" t="s">
        <v>22</v>
      </c>
      <c r="E116" s="116"/>
      <c r="F116" s="116"/>
      <c r="G116" s="274" t="str">
        <f>IF(AND(D116=Tabelle4!C$2,D117=Tabelle4!K$2),F$9,IF(AND(D116=Tabelle4!C$4,D117=Tabelle4!K$2),F$10,IF(AND(D116=Tabelle4!C$2,D117=Tabelle4!K$4),F$11,IF(AND(D116=Tabelle4!C$4,D117=Tabelle4!K$4),F$12,IF(AND(D116=Tabelle4!C$5,D117=Tabelle4!K$2),F$13,IF(OR(D116=Tabelle4!C$6,D117=Tabelle4!K$5),"bitte angeben",IF(OR(AND(D116=Tabelle4!C$2,D117=Tabelle4!K$3),AND(D117=Tabelle4!C$2,D116=Tabelle4!K$3)),"keine Abrechn.","wird ausgefüllt")))))))</f>
        <v>wird ausgefüllt</v>
      </c>
      <c r="H116" s="315" t="s">
        <v>22</v>
      </c>
      <c r="I116" s="316"/>
      <c r="J116" s="320"/>
      <c r="K116" s="120" t="str">
        <f>IF(OR(G116="bitte angeben",G116="wird ausgefüllt",G116="keine Abrechn."),"",IF(G117="hin und zurück",ROUNDUP(2*IF(X116=0,IF(OR(D116=Tabelle4!C$4,D117=Tabelle4!K$5),G116,MIN(F$10,G116)),G116),0),IF(OR(G117="nur hin",G117="nur zurück"),ROUNDUP(IF(X116=0,IF(OR(D116=Tabelle4!C$4,D117=Tabelle4!K$5),G116,MIN(F$10,G116)),G116),0),"")))</f>
        <v/>
      </c>
      <c r="L116" s="275" t="str">
        <f>IF(K116="","",IF(N$16="ja",0.125,0.08))</f>
        <v/>
      </c>
      <c r="M116" s="124"/>
      <c r="N116" s="125"/>
      <c r="O116" s="126"/>
      <c r="P116" s="284"/>
      <c r="Q116" s="285"/>
      <c r="R116" s="127" t="str">
        <f>IF(W116=1,"1","")&amp;IF(Y116=1,"2","")&amp;IF(AA116=1,"3","")</f>
        <v/>
      </c>
      <c r="S116" s="108" t="str">
        <f>IF(V116=0,"---",(IF(AND(K116&lt;&gt;"",L116&lt;&gt;""),K116*L116,0)+IF(AND(N117&lt;=K116,M116&lt;&gt;""),N117,0)*0.01*M117+Q116*0.5)*V116*Z116*IF($A$16="Die obigen Angaben in den Zeilen 6 bis 11 sind noch unvollständig",0,1))</f>
        <v>---</v>
      </c>
      <c r="T116" s="106" t="str">
        <f>IF(OR(B116="---",D116="bitte auswählen",D117="bitte auswählen",H116="bitte auswählen"),"---",IF($A$16="Die obigen Angaben in den Zeilen 6 bis 11 sind noch unvollständig",0,1)*X116*V116*Z116* IF(H117=Tabelle4!D$14,IF(W$11-J116&lt;8/24,0,(IF(W$11-J116&lt;14/24,3,6)))+ IF(J117-W$12&lt;8/24,0,(IF(J117-W$12&lt;14/24,3,6)))+MIN(MAX(20,I117),80),IF(I117-I116&lt;8/24,0,(IF(I117-I116&lt;14/24,3,6)))))</f>
        <v>---</v>
      </c>
      <c r="U116" s="110" t="str">
        <f>IF(AND(S116="---",T116="---"),"---",IF(S116&lt;&gt;"---",S116,0)+IF(T116&lt;&gt;"---",T116,0))</f>
        <v>---</v>
      </c>
      <c r="V116" s="273">
        <f>IF(OR(B116="---",D117="bitte auswählen",H116="bitte auswählen",AND(G116="",P116="",OR(J116=0,J117=0))),0,1)</f>
        <v>0</v>
      </c>
      <c r="W116" s="272">
        <f>IF(AND(B116="---",D117="bitte auswählen",H116="bitte auswählen"),0,IF(OR(B116="---",D116="bitte auswählen",H116="bitte auswählen",AND(G116="",P116="",OR(J116=0,J117=0))),1,0))</f>
        <v>0</v>
      </c>
      <c r="X116" s="271">
        <f>IF(X117=H$16,IF(D116&lt;&gt;Tabelle4!C$4,0,1),1)</f>
        <v>1</v>
      </c>
      <c r="Y116" s="272">
        <f>IF(X117=H$16,IF(D116&lt;&gt;Tabelle4!C$4,1,0),0)</f>
        <v>0</v>
      </c>
      <c r="Z116" s="282">
        <f>IF(C116="",1,IF(J$9="bitte angeben",0,IF(OR(C116&lt;EDATE(J$9,-6),J$9&lt;C116),0,1)))</f>
        <v>1</v>
      </c>
      <c r="AA116" s="283">
        <f>IF(C116="",0,IF(J$9="bitte angeben",1,IF(OR(C116&lt;EDATE(J$9,-6),J$9&lt;C116),1,0)))</f>
        <v>0</v>
      </c>
    </row>
    <row r="117" spans="1:27" ht="10.5" customHeight="1" thickBot="1" x14ac:dyDescent="0.25">
      <c r="A117" s="112"/>
      <c r="B117" s="113"/>
      <c r="C117" s="115"/>
      <c r="D117" s="117" t="s">
        <v>22</v>
      </c>
      <c r="E117" s="117"/>
      <c r="F117" s="117"/>
      <c r="G117" s="276" t="s">
        <v>22</v>
      </c>
      <c r="H117" s="317"/>
      <c r="I117" s="318"/>
      <c r="J117" s="277"/>
      <c r="K117" s="121"/>
      <c r="L117" s="278" t="str">
        <f>IF(L116="","","€ je km")</f>
        <v/>
      </c>
      <c r="M117" s="279"/>
      <c r="N117" s="122"/>
      <c r="O117" s="123"/>
      <c r="P117" s="280"/>
      <c r="Q117" s="281"/>
      <c r="R117" s="128"/>
      <c r="S117" s="109"/>
      <c r="T117" s="107"/>
      <c r="U117" s="111"/>
      <c r="V117" s="273"/>
      <c r="W117" s="272"/>
      <c r="X117" s="272">
        <f>VLOOKUP(D117,Tabelle4!K$1:L$5,2,FALSE)</f>
        <v>0</v>
      </c>
      <c r="Y117" s="272"/>
      <c r="Z117" s="273"/>
      <c r="AA117" s="273"/>
    </row>
    <row r="118" spans="1:27" ht="10.5" customHeight="1" x14ac:dyDescent="0.2">
      <c r="A118" s="112">
        <v>48</v>
      </c>
      <c r="B118" s="113" t="str">
        <f>IF(C118="","---",(IF(WEEKDAY(C118,2)=1,"Mo",(IF(WEEKDAY(C118,2)=2,"Di",(IF(WEEKDAY(C118,2)=3,"Mi",(IF(WEEKDAY(C118,2)=4,"Do",(IF(WEEKDAY(C118,2)=5,"Fr",(IF(WEEKDAY(C118,2)=6,"Sa","So")))))))))))))</f>
        <v>---</v>
      </c>
      <c r="C118" s="114"/>
      <c r="D118" s="116" t="s">
        <v>22</v>
      </c>
      <c r="E118" s="116"/>
      <c r="F118" s="116"/>
      <c r="G118" s="274" t="str">
        <f>IF(AND(D118=Tabelle4!C$2,D119=Tabelle4!K$2),F$9,IF(AND(D118=Tabelle4!C$4,D119=Tabelle4!K$2),F$10,IF(AND(D118=Tabelle4!C$2,D119=Tabelle4!K$4),F$11,IF(AND(D118=Tabelle4!C$4,D119=Tabelle4!K$4),F$12,IF(AND(D118=Tabelle4!C$5,D119=Tabelle4!K$2),F$13,IF(OR(D118=Tabelle4!C$6,D119=Tabelle4!K$5),"bitte angeben",IF(OR(AND(D118=Tabelle4!C$2,D119=Tabelle4!K$3),AND(D119=Tabelle4!C$2,D118=Tabelle4!K$3)),"keine Abrechn.","wird ausgefüllt")))))))</f>
        <v>wird ausgefüllt</v>
      </c>
      <c r="H118" s="315" t="s">
        <v>22</v>
      </c>
      <c r="I118" s="316"/>
      <c r="J118" s="320"/>
      <c r="K118" s="120" t="str">
        <f>IF(OR(G118="bitte angeben",G118="wird ausgefüllt",G118="keine Abrechn."),"",IF(G119="hin und zurück",ROUNDUP(2*IF(X118=0,IF(OR(D118=Tabelle4!C$4,D119=Tabelle4!K$5),G118,MIN(F$10,G118)),G118),0),IF(OR(G119="nur hin",G119="nur zurück"),ROUNDUP(IF(X118=0,IF(OR(D118=Tabelle4!C$4,D119=Tabelle4!K$5),G118,MIN(F$10,G118)),G118),0),"")))</f>
        <v/>
      </c>
      <c r="L118" s="275" t="str">
        <f>IF(K118="","",IF(N$16="ja",0.125,0.08))</f>
        <v/>
      </c>
      <c r="M118" s="124"/>
      <c r="N118" s="125"/>
      <c r="O118" s="126"/>
      <c r="P118" s="284"/>
      <c r="Q118" s="285"/>
      <c r="R118" s="127" t="str">
        <f>IF(W118=1,"1","")&amp;IF(Y118=1,"2","")&amp;IF(AA118=1,"3","")</f>
        <v/>
      </c>
      <c r="S118" s="108" t="str">
        <f>IF(V118=0,"---",(IF(AND(K118&lt;&gt;"",L118&lt;&gt;""),K118*L118,0)+IF(AND(N119&lt;=K118,M118&lt;&gt;""),N119,0)*0.01*M119+Q118*0.5)*V118*Z118*IF($A$16="Die obigen Angaben in den Zeilen 6 bis 11 sind noch unvollständig",0,1))</f>
        <v>---</v>
      </c>
      <c r="T118" s="106" t="str">
        <f>IF(OR(B118="---",D118="bitte auswählen",D119="bitte auswählen",H118="bitte auswählen"),"---",IF($A$16="Die obigen Angaben in den Zeilen 6 bis 11 sind noch unvollständig",0,1)*X118*V118*Z118* IF(H119=Tabelle4!D$14,IF(W$11-J118&lt;8/24,0,(IF(W$11-J118&lt;14/24,3,6)))+ IF(J119-W$12&lt;8/24,0,(IF(J119-W$12&lt;14/24,3,6)))+MIN(MAX(20,I119),80),IF(I119-I118&lt;8/24,0,(IF(I119-I118&lt;14/24,3,6)))))</f>
        <v>---</v>
      </c>
      <c r="U118" s="110" t="str">
        <f>IF(AND(S118="---",T118="---"),"---",IF(S118&lt;&gt;"---",S118,0)+IF(T118&lt;&gt;"---",T118,0))</f>
        <v>---</v>
      </c>
      <c r="V118" s="273">
        <f>IF(OR(B118="---",D119="bitte auswählen",H118="bitte auswählen",AND(G118="",P118="",OR(J118=0,J119=0))),0,1)</f>
        <v>0</v>
      </c>
      <c r="W118" s="272">
        <f>IF(AND(B118="---",D119="bitte auswählen",H118="bitte auswählen"),0,IF(OR(B118="---",D118="bitte auswählen",H118="bitte auswählen",AND(G118="",P118="",OR(J118=0,J119=0))),1,0))</f>
        <v>0</v>
      </c>
      <c r="X118" s="271">
        <f>IF(X119=H$16,IF(D118&lt;&gt;Tabelle4!C$4,0,1),1)</f>
        <v>1</v>
      </c>
      <c r="Y118" s="272">
        <f>IF(X119=H$16,IF(D118&lt;&gt;Tabelle4!C$4,1,0),0)</f>
        <v>0</v>
      </c>
      <c r="Z118" s="282">
        <f>IF(C118="",1,IF(J$9="bitte angeben",0,IF(OR(C118&lt;EDATE(J$9,-6),J$9&lt;C118),0,1)))</f>
        <v>1</v>
      </c>
      <c r="AA118" s="283">
        <f>IF(C118="",0,IF(J$9="bitte angeben",1,IF(OR(C118&lt;EDATE(J$9,-6),J$9&lt;C118),1,0)))</f>
        <v>0</v>
      </c>
    </row>
    <row r="119" spans="1:27" ht="10.5" customHeight="1" thickBot="1" x14ac:dyDescent="0.25">
      <c r="A119" s="112"/>
      <c r="B119" s="113"/>
      <c r="C119" s="115"/>
      <c r="D119" s="117" t="s">
        <v>22</v>
      </c>
      <c r="E119" s="117"/>
      <c r="F119" s="117"/>
      <c r="G119" s="276" t="s">
        <v>22</v>
      </c>
      <c r="H119" s="317"/>
      <c r="I119" s="318"/>
      <c r="J119" s="277"/>
      <c r="K119" s="121"/>
      <c r="L119" s="278" t="str">
        <f>IF(L118="","","€ je km")</f>
        <v/>
      </c>
      <c r="M119" s="279"/>
      <c r="N119" s="122"/>
      <c r="O119" s="123"/>
      <c r="P119" s="280"/>
      <c r="Q119" s="281"/>
      <c r="R119" s="128"/>
      <c r="S119" s="109"/>
      <c r="T119" s="107"/>
      <c r="U119" s="111"/>
      <c r="V119" s="273"/>
      <c r="W119" s="272"/>
      <c r="X119" s="272">
        <f>VLOOKUP(D119,Tabelle4!K$1:L$5,2,FALSE)</f>
        <v>0</v>
      </c>
      <c r="Y119" s="272"/>
      <c r="Z119" s="273"/>
      <c r="AA119" s="273"/>
    </row>
    <row r="120" spans="1:27" ht="10.5" customHeight="1" x14ac:dyDescent="0.2">
      <c r="A120" s="112">
        <v>49</v>
      </c>
      <c r="B120" s="113" t="str">
        <f>IF(C120="","---",(IF(WEEKDAY(C120,2)=1,"Mo",(IF(WEEKDAY(C120,2)=2,"Di",(IF(WEEKDAY(C120,2)=3,"Mi",(IF(WEEKDAY(C120,2)=4,"Do",(IF(WEEKDAY(C120,2)=5,"Fr",(IF(WEEKDAY(C120,2)=6,"Sa","So")))))))))))))</f>
        <v>---</v>
      </c>
      <c r="C120" s="114"/>
      <c r="D120" s="116" t="s">
        <v>22</v>
      </c>
      <c r="E120" s="116"/>
      <c r="F120" s="116"/>
      <c r="G120" s="274" t="str">
        <f>IF(AND(D120=Tabelle4!C$2,D121=Tabelle4!K$2),F$9,IF(AND(D120=Tabelle4!C$4,D121=Tabelle4!K$2),F$10,IF(AND(D120=Tabelle4!C$2,D121=Tabelle4!K$4),F$11,IF(AND(D120=Tabelle4!C$4,D121=Tabelle4!K$4),F$12,IF(AND(D120=Tabelle4!C$5,D121=Tabelle4!K$2),F$13,IF(OR(D120=Tabelle4!C$6,D121=Tabelle4!K$5),"bitte angeben",IF(OR(AND(D120=Tabelle4!C$2,D121=Tabelle4!K$3),AND(D121=Tabelle4!C$2,D120=Tabelle4!K$3)),"keine Abrechn.","wird ausgefüllt")))))))</f>
        <v>wird ausgefüllt</v>
      </c>
      <c r="H120" s="315" t="s">
        <v>22</v>
      </c>
      <c r="I120" s="316"/>
      <c r="J120" s="320"/>
      <c r="K120" s="120" t="str">
        <f>IF(OR(G120="bitte angeben",G120="wird ausgefüllt",G120="keine Abrechn."),"",IF(G121="hin und zurück",ROUNDUP(2*IF(X120=0,IF(OR(D120=Tabelle4!C$4,D121=Tabelle4!K$5),G120,MIN(F$10,G120)),G120),0),IF(OR(G121="nur hin",G121="nur zurück"),ROUNDUP(IF(X120=0,IF(OR(D120=Tabelle4!C$4,D121=Tabelle4!K$5),G120,MIN(F$10,G120)),G120),0),"")))</f>
        <v/>
      </c>
      <c r="L120" s="275" t="str">
        <f>IF(K120="","",IF(N$16="ja",0.125,0.08))</f>
        <v/>
      </c>
      <c r="M120" s="124"/>
      <c r="N120" s="125"/>
      <c r="O120" s="126"/>
      <c r="P120" s="284"/>
      <c r="Q120" s="285"/>
      <c r="R120" s="127" t="str">
        <f>IF(W120=1,"1","")&amp;IF(Y120=1,"2","")&amp;IF(AA120=1,"3","")</f>
        <v/>
      </c>
      <c r="S120" s="108" t="str">
        <f>IF(V120=0,"---",(IF(AND(K120&lt;&gt;"",L120&lt;&gt;""),K120*L120,0)+IF(AND(N121&lt;=K120,M120&lt;&gt;""),N121,0)*0.01*M121+Q120*0.5)*V120*Z120*IF($A$16="Die obigen Angaben in den Zeilen 6 bis 11 sind noch unvollständig",0,1))</f>
        <v>---</v>
      </c>
      <c r="T120" s="106" t="str">
        <f>IF(OR(B120="---",D120="bitte auswählen",D121="bitte auswählen",H120="bitte auswählen"),"---",IF($A$16="Die obigen Angaben in den Zeilen 6 bis 11 sind noch unvollständig",0,1)*X120*V120*Z120* IF(H121=Tabelle4!D$14,IF(W$11-J120&lt;8/24,0,(IF(W$11-J120&lt;14/24,3,6)))+ IF(J121-W$12&lt;8/24,0,(IF(J121-W$12&lt;14/24,3,6)))+MIN(MAX(20,I121),80),IF(I121-I120&lt;8/24,0,(IF(I121-I120&lt;14/24,3,6)))))</f>
        <v>---</v>
      </c>
      <c r="U120" s="110" t="str">
        <f>IF(AND(S120="---",T120="---"),"---",IF(S120&lt;&gt;"---",S120,0)+IF(T120&lt;&gt;"---",T120,0))</f>
        <v>---</v>
      </c>
      <c r="V120" s="273">
        <f>IF(OR(B120="---",D121="bitte auswählen",H120="bitte auswählen",AND(G120="",P120="",OR(J120=0,J121=0))),0,1)</f>
        <v>0</v>
      </c>
      <c r="W120" s="272">
        <f>IF(AND(B120="---",D121="bitte auswählen",H120="bitte auswählen"),0,IF(OR(B120="---",D120="bitte auswählen",H120="bitte auswählen",AND(G120="",P120="",OR(J120=0,J121=0))),1,0))</f>
        <v>0</v>
      </c>
      <c r="X120" s="271">
        <f>IF(X121=H$16,IF(D120&lt;&gt;Tabelle4!C$4,0,1),1)</f>
        <v>1</v>
      </c>
      <c r="Y120" s="272">
        <f>IF(X121=H$16,IF(D120&lt;&gt;Tabelle4!C$4,1,0),0)</f>
        <v>0</v>
      </c>
      <c r="Z120" s="282">
        <f>IF(C120="",1,IF(J$9="bitte angeben",0,IF(OR(C120&lt;EDATE(J$9,-6),J$9&lt;C120),0,1)))</f>
        <v>1</v>
      </c>
      <c r="AA120" s="283">
        <f>IF(C120="",0,IF(J$9="bitte angeben",1,IF(OR(C120&lt;EDATE(J$9,-6),J$9&lt;C120),1,0)))</f>
        <v>0</v>
      </c>
    </row>
    <row r="121" spans="1:27" ht="10.5" customHeight="1" thickBot="1" x14ac:dyDescent="0.25">
      <c r="A121" s="112"/>
      <c r="B121" s="113"/>
      <c r="C121" s="115"/>
      <c r="D121" s="117" t="s">
        <v>22</v>
      </c>
      <c r="E121" s="117"/>
      <c r="F121" s="117"/>
      <c r="G121" s="276" t="s">
        <v>22</v>
      </c>
      <c r="H121" s="317"/>
      <c r="I121" s="318"/>
      <c r="J121" s="277"/>
      <c r="K121" s="121"/>
      <c r="L121" s="278" t="str">
        <f>IF(L120="","","€ je km")</f>
        <v/>
      </c>
      <c r="M121" s="279"/>
      <c r="N121" s="122"/>
      <c r="O121" s="123"/>
      <c r="P121" s="280"/>
      <c r="Q121" s="281"/>
      <c r="R121" s="128"/>
      <c r="S121" s="109"/>
      <c r="T121" s="107"/>
      <c r="U121" s="111"/>
      <c r="V121" s="273"/>
      <c r="W121" s="272"/>
      <c r="X121" s="272">
        <f>VLOOKUP(D121,Tabelle4!K$1:L$5,2,FALSE)</f>
        <v>0</v>
      </c>
      <c r="Y121" s="272"/>
      <c r="Z121" s="273"/>
      <c r="AA121" s="273"/>
    </row>
    <row r="122" spans="1:27" ht="10.5" customHeight="1" x14ac:dyDescent="0.2">
      <c r="A122" s="112">
        <v>50</v>
      </c>
      <c r="B122" s="113" t="str">
        <f>IF(C122="","---",(IF(WEEKDAY(C122,2)=1,"Mo",(IF(WEEKDAY(C122,2)=2,"Di",(IF(WEEKDAY(C122,2)=3,"Mi",(IF(WEEKDAY(C122,2)=4,"Do",(IF(WEEKDAY(C122,2)=5,"Fr",(IF(WEEKDAY(C122,2)=6,"Sa","So")))))))))))))</f>
        <v>---</v>
      </c>
      <c r="C122" s="114"/>
      <c r="D122" s="116" t="s">
        <v>22</v>
      </c>
      <c r="E122" s="116"/>
      <c r="F122" s="116"/>
      <c r="G122" s="274" t="str">
        <f>IF(AND(D122=Tabelle4!C$2,D123=Tabelle4!K$2),F$9,IF(AND(D122=Tabelle4!C$4,D123=Tabelle4!K$2),F$10,IF(AND(D122=Tabelle4!C$2,D123=Tabelle4!K$4),F$11,IF(AND(D122=Tabelle4!C$4,D123=Tabelle4!K$4),F$12,IF(AND(D122=Tabelle4!C$5,D123=Tabelle4!K$2),F$13,IF(OR(D122=Tabelle4!C$6,D123=Tabelle4!K$5),"bitte angeben",IF(OR(AND(D122=Tabelle4!C$2,D123=Tabelle4!K$3),AND(D123=Tabelle4!C$2,D122=Tabelle4!K$3)),"keine Abrechn.","wird ausgefüllt")))))))</f>
        <v>wird ausgefüllt</v>
      </c>
      <c r="H122" s="315" t="s">
        <v>22</v>
      </c>
      <c r="I122" s="316"/>
      <c r="J122" s="320"/>
      <c r="K122" s="120" t="str">
        <f>IF(OR(G122="bitte angeben",G122="wird ausgefüllt",G122="keine Abrechn."),"",IF(G123="hin und zurück",ROUNDUP(2*IF(X122=0,IF(OR(D122=Tabelle4!C$4,D123=Tabelle4!K$5),G122,MIN(F$10,G122)),G122),0),IF(OR(G123="nur hin",G123="nur zurück"),ROUNDUP(IF(X122=0,IF(OR(D122=Tabelle4!C$4,D123=Tabelle4!K$5),G122,MIN(F$10,G122)),G122),0),"")))</f>
        <v/>
      </c>
      <c r="L122" s="275" t="str">
        <f>IF(K122="","",IF(N$16="ja",0.125,0.08))</f>
        <v/>
      </c>
      <c r="M122" s="124"/>
      <c r="N122" s="125"/>
      <c r="O122" s="126"/>
      <c r="P122" s="284"/>
      <c r="Q122" s="285"/>
      <c r="R122" s="127" t="str">
        <f>IF(W122=1,"1","")&amp;IF(Y122=1,"2","")&amp;IF(AA122=1,"3","")</f>
        <v/>
      </c>
      <c r="S122" s="108" t="str">
        <f>IF(V122=0,"---",(IF(AND(K122&lt;&gt;"",L122&lt;&gt;""),K122*L122,0)+IF(AND(N123&lt;=K122,M122&lt;&gt;""),N123,0)*0.01*M123+Q122*0.5)*V122*Z122*IF($A$16="Die obigen Angaben in den Zeilen 6 bis 11 sind noch unvollständig",0,1))</f>
        <v>---</v>
      </c>
      <c r="T122" s="106" t="str">
        <f>IF(OR(B122="---",D122="bitte auswählen",D123="bitte auswählen",H122="bitte auswählen"),"---",IF($A$16="Die obigen Angaben in den Zeilen 6 bis 11 sind noch unvollständig",0,1)*X122*V122*Z122* IF(H123=Tabelle4!D$14,IF(W$11-J122&lt;8/24,0,(IF(W$11-J122&lt;14/24,3,6)))+ IF(J123-W$12&lt;8/24,0,(IF(J123-W$12&lt;14/24,3,6)))+MIN(MAX(20,I123),80),IF(I123-I122&lt;8/24,0,(IF(I123-I122&lt;14/24,3,6)))))</f>
        <v>---</v>
      </c>
      <c r="U122" s="110" t="str">
        <f>IF(AND(S122="---",T122="---"),"---",IF(S122&lt;&gt;"---",S122,0)+IF(T122&lt;&gt;"---",T122,0))</f>
        <v>---</v>
      </c>
      <c r="V122" s="273">
        <f>IF(OR(B122="---",D123="bitte auswählen",H122="bitte auswählen",AND(G122="",P122="",OR(J122=0,J123=0))),0,1)</f>
        <v>0</v>
      </c>
      <c r="W122" s="272">
        <f>IF(AND(B122="---",D123="bitte auswählen",H122="bitte auswählen"),0,IF(OR(B122="---",D122="bitte auswählen",H122="bitte auswählen",AND(G122="",P122="",OR(J122=0,J123=0))),1,0))</f>
        <v>0</v>
      </c>
      <c r="X122" s="271">
        <f>IF(X123=H$16,IF(D122&lt;&gt;Tabelle4!C$4,0,1),1)</f>
        <v>1</v>
      </c>
      <c r="Y122" s="272">
        <f>IF(X123=H$16,IF(D122&lt;&gt;Tabelle4!C$4,1,0),0)</f>
        <v>0</v>
      </c>
      <c r="Z122" s="282">
        <f>IF(C122="",1,IF(J$9="bitte angeben",0,IF(OR(C122&lt;EDATE(J$9,-6),J$9&lt;C122),0,1)))</f>
        <v>1</v>
      </c>
      <c r="AA122" s="283">
        <f>IF(C122="",0,IF(J$9="bitte angeben",1,IF(OR(C122&lt;EDATE(J$9,-6),J$9&lt;C122),1,0)))</f>
        <v>0</v>
      </c>
    </row>
    <row r="123" spans="1:27" ht="10.5" customHeight="1" thickBot="1" x14ac:dyDescent="0.25">
      <c r="A123" s="112"/>
      <c r="B123" s="113"/>
      <c r="C123" s="115"/>
      <c r="D123" s="117" t="s">
        <v>22</v>
      </c>
      <c r="E123" s="117"/>
      <c r="F123" s="117"/>
      <c r="G123" s="276" t="s">
        <v>22</v>
      </c>
      <c r="H123" s="317"/>
      <c r="I123" s="318"/>
      <c r="J123" s="277"/>
      <c r="K123" s="121"/>
      <c r="L123" s="278" t="str">
        <f>IF(L122="","","€ je km")</f>
        <v/>
      </c>
      <c r="M123" s="279"/>
      <c r="N123" s="122"/>
      <c r="O123" s="123"/>
      <c r="P123" s="280"/>
      <c r="Q123" s="281"/>
      <c r="R123" s="128"/>
      <c r="S123" s="109"/>
      <c r="T123" s="107"/>
      <c r="U123" s="111"/>
      <c r="V123" s="273"/>
      <c r="W123" s="272"/>
      <c r="X123" s="272">
        <f>VLOOKUP(D123,Tabelle4!K$1:L$5,2,FALSE)</f>
        <v>0</v>
      </c>
      <c r="Y123" s="272"/>
      <c r="Z123" s="273"/>
      <c r="AA123" s="273"/>
    </row>
    <row r="124" spans="1:27" ht="10.5" customHeight="1" x14ac:dyDescent="0.2">
      <c r="A124" s="112">
        <v>51</v>
      </c>
      <c r="B124" s="113" t="str">
        <f>IF(C124="","---",(IF(WEEKDAY(C124,2)=1,"Mo",(IF(WEEKDAY(C124,2)=2,"Di",(IF(WEEKDAY(C124,2)=3,"Mi",(IF(WEEKDAY(C124,2)=4,"Do",(IF(WEEKDAY(C124,2)=5,"Fr",(IF(WEEKDAY(C124,2)=6,"Sa","So")))))))))))))</f>
        <v>---</v>
      </c>
      <c r="C124" s="114"/>
      <c r="D124" s="116" t="s">
        <v>22</v>
      </c>
      <c r="E124" s="116"/>
      <c r="F124" s="116"/>
      <c r="G124" s="274" t="str">
        <f>IF(AND(D124=Tabelle4!C$2,D125=Tabelle4!K$2),F$9,IF(AND(D124=Tabelle4!C$4,D125=Tabelle4!K$2),F$10,IF(AND(D124=Tabelle4!C$2,D125=Tabelle4!K$4),F$11,IF(AND(D124=Tabelle4!C$4,D125=Tabelle4!K$4),F$12,IF(AND(D124=Tabelle4!C$5,D125=Tabelle4!K$2),F$13,IF(OR(D124=Tabelle4!C$6,D125=Tabelle4!K$5),"bitte angeben",IF(OR(AND(D124=Tabelle4!C$2,D125=Tabelle4!K$3),AND(D125=Tabelle4!C$2,D124=Tabelle4!K$3)),"keine Abrechn.","wird ausgefüllt")))))))</f>
        <v>wird ausgefüllt</v>
      </c>
      <c r="H124" s="315" t="s">
        <v>22</v>
      </c>
      <c r="I124" s="316"/>
      <c r="J124" s="320"/>
      <c r="K124" s="120" t="str">
        <f>IF(OR(G124="bitte angeben",G124="wird ausgefüllt",G124="keine Abrechn."),"",IF(G125="hin und zurück",ROUNDUP(2*IF(X124=0,IF(OR(D124=Tabelle4!C$4,D125=Tabelle4!K$5),G124,MIN(F$10,G124)),G124),0),IF(OR(G125="nur hin",G125="nur zurück"),ROUNDUP(IF(X124=0,IF(OR(D124=Tabelle4!C$4,D125=Tabelle4!K$5),G124,MIN(F$10,G124)),G124),0),"")))</f>
        <v/>
      </c>
      <c r="L124" s="275" t="str">
        <f>IF(K124="","",IF(N$16="ja",0.125,0.08))</f>
        <v/>
      </c>
      <c r="M124" s="124"/>
      <c r="N124" s="125"/>
      <c r="O124" s="126"/>
      <c r="P124" s="284"/>
      <c r="Q124" s="285"/>
      <c r="R124" s="127" t="str">
        <f>IF(W124=1,"1","")&amp;IF(Y124=1,"2","")&amp;IF(AA124=1,"3","")</f>
        <v/>
      </c>
      <c r="S124" s="108" t="str">
        <f>IF(V124=0,"---",(IF(AND(K124&lt;&gt;"",L124&lt;&gt;""),K124*L124,0)+IF(AND(N125&lt;=K124,M124&lt;&gt;""),N125,0)*0.01*M125+Q124*0.5)*V124*Z124*IF($A$16="Die obigen Angaben in den Zeilen 6 bis 11 sind noch unvollständig",0,1))</f>
        <v>---</v>
      </c>
      <c r="T124" s="106" t="str">
        <f>IF(OR(B124="---",D124="bitte auswählen",D125="bitte auswählen",H124="bitte auswählen"),"---",IF($A$16="Die obigen Angaben in den Zeilen 6 bis 11 sind noch unvollständig",0,1)*X124*V124*Z124* IF(H125=Tabelle4!D$14,IF(W$11-J124&lt;8/24,0,(IF(W$11-J124&lt;14/24,3,6)))+ IF(J125-W$12&lt;8/24,0,(IF(J125-W$12&lt;14/24,3,6)))+MIN(MAX(20,I125),80),IF(I125-I124&lt;8/24,0,(IF(I125-I124&lt;14/24,3,6)))))</f>
        <v>---</v>
      </c>
      <c r="U124" s="110" t="str">
        <f>IF(AND(S124="---",T124="---"),"---",IF(S124&lt;&gt;"---",S124,0)+IF(T124&lt;&gt;"---",T124,0))</f>
        <v>---</v>
      </c>
      <c r="V124" s="273">
        <f>IF(OR(B124="---",D125="bitte auswählen",H124="bitte auswählen",AND(G124="",P124="",OR(J124=0,J125=0))),0,1)</f>
        <v>0</v>
      </c>
      <c r="W124" s="272">
        <f>IF(AND(B124="---",D125="bitte auswählen",H124="bitte auswählen"),0,IF(OR(B124="---",D124="bitte auswählen",H124="bitte auswählen",AND(G124="",P124="",OR(J124=0,J125=0))),1,0))</f>
        <v>0</v>
      </c>
      <c r="X124" s="271">
        <f>IF(X125=H$16,IF(D124&lt;&gt;Tabelle4!C$4,0,1),1)</f>
        <v>1</v>
      </c>
      <c r="Y124" s="272">
        <f>IF(X125=H$16,IF(D124&lt;&gt;Tabelle4!C$4,1,0),0)</f>
        <v>0</v>
      </c>
      <c r="Z124" s="282">
        <f>IF(C124="",1,IF(J$9="bitte angeben",0,IF(OR(C124&lt;EDATE(J$9,-6),J$9&lt;C124),0,1)))</f>
        <v>1</v>
      </c>
      <c r="AA124" s="283">
        <f>IF(C124="",0,IF(J$9="bitte angeben",1,IF(OR(C124&lt;EDATE(J$9,-6),J$9&lt;C124),1,0)))</f>
        <v>0</v>
      </c>
    </row>
    <row r="125" spans="1:27" ht="10.5" customHeight="1" thickBot="1" x14ac:dyDescent="0.25">
      <c r="A125" s="112"/>
      <c r="B125" s="113"/>
      <c r="C125" s="115"/>
      <c r="D125" s="117" t="s">
        <v>22</v>
      </c>
      <c r="E125" s="117"/>
      <c r="F125" s="117"/>
      <c r="G125" s="276" t="s">
        <v>22</v>
      </c>
      <c r="H125" s="317"/>
      <c r="I125" s="318"/>
      <c r="J125" s="277"/>
      <c r="K125" s="121"/>
      <c r="L125" s="278" t="str">
        <f>IF(L124="","","€ je km")</f>
        <v/>
      </c>
      <c r="M125" s="279"/>
      <c r="N125" s="122"/>
      <c r="O125" s="123"/>
      <c r="P125" s="280"/>
      <c r="Q125" s="281"/>
      <c r="R125" s="128"/>
      <c r="S125" s="109"/>
      <c r="T125" s="107"/>
      <c r="U125" s="111"/>
      <c r="V125" s="273"/>
      <c r="W125" s="272"/>
      <c r="X125" s="272">
        <f>VLOOKUP(D125,Tabelle4!K$1:L$5,2,FALSE)</f>
        <v>0</v>
      </c>
      <c r="Y125" s="272"/>
      <c r="Z125" s="273"/>
      <c r="AA125" s="273"/>
    </row>
    <row r="126" spans="1:27" ht="10.5" customHeight="1" x14ac:dyDescent="0.2">
      <c r="A126" s="112">
        <v>52</v>
      </c>
      <c r="B126" s="113" t="str">
        <f>IF(C126="","---",(IF(WEEKDAY(C126,2)=1,"Mo",(IF(WEEKDAY(C126,2)=2,"Di",(IF(WEEKDAY(C126,2)=3,"Mi",(IF(WEEKDAY(C126,2)=4,"Do",(IF(WEEKDAY(C126,2)=5,"Fr",(IF(WEEKDAY(C126,2)=6,"Sa","So")))))))))))))</f>
        <v>---</v>
      </c>
      <c r="C126" s="114"/>
      <c r="D126" s="116" t="s">
        <v>22</v>
      </c>
      <c r="E126" s="116"/>
      <c r="F126" s="116"/>
      <c r="G126" s="274" t="str">
        <f>IF(AND(D126=Tabelle4!C$2,D127=Tabelle4!K$2),F$9,IF(AND(D126=Tabelle4!C$4,D127=Tabelle4!K$2),F$10,IF(AND(D126=Tabelle4!C$2,D127=Tabelle4!K$4),F$11,IF(AND(D126=Tabelle4!C$4,D127=Tabelle4!K$4),F$12,IF(AND(D126=Tabelle4!C$5,D127=Tabelle4!K$2),F$13,IF(OR(D126=Tabelle4!C$6,D127=Tabelle4!K$5),"bitte angeben",IF(OR(AND(D126=Tabelle4!C$2,D127=Tabelle4!K$3),AND(D127=Tabelle4!C$2,D126=Tabelle4!K$3)),"keine Abrechn.","wird ausgefüllt")))))))</f>
        <v>wird ausgefüllt</v>
      </c>
      <c r="H126" s="315" t="s">
        <v>22</v>
      </c>
      <c r="I126" s="316"/>
      <c r="J126" s="320"/>
      <c r="K126" s="120" t="str">
        <f>IF(OR(G126="bitte angeben",G126="wird ausgefüllt",G126="keine Abrechn."),"",IF(G127="hin und zurück",ROUNDUP(2*IF(X126=0,IF(OR(D126=Tabelle4!C$4,D127=Tabelle4!K$5),G126,MIN(F$10,G126)),G126),0),IF(OR(G127="nur hin",G127="nur zurück"),ROUNDUP(IF(X126=0,IF(OR(D126=Tabelle4!C$4,D127=Tabelle4!K$5),G126,MIN(F$10,G126)),G126),0),"")))</f>
        <v/>
      </c>
      <c r="L126" s="275" t="str">
        <f>IF(K126="","",IF(N$16="ja",0.125,0.08))</f>
        <v/>
      </c>
      <c r="M126" s="124"/>
      <c r="N126" s="125"/>
      <c r="O126" s="126"/>
      <c r="P126" s="284"/>
      <c r="Q126" s="285"/>
      <c r="R126" s="127" t="str">
        <f>IF(W126=1,"1","")&amp;IF(Y126=1,"2","")&amp;IF(AA126=1,"3","")</f>
        <v/>
      </c>
      <c r="S126" s="108" t="str">
        <f>IF(V126=0,"---",(IF(AND(K126&lt;&gt;"",L126&lt;&gt;""),K126*L126,0)+IF(AND(N127&lt;=K126,M126&lt;&gt;""),N127,0)*0.01*M127+Q126*0.5)*V126*Z126*IF($A$16="Die obigen Angaben in den Zeilen 6 bis 11 sind noch unvollständig",0,1))</f>
        <v>---</v>
      </c>
      <c r="T126" s="106" t="str">
        <f>IF(OR(B126="---",D126="bitte auswählen",D127="bitte auswählen",H126="bitte auswählen"),"---",IF($A$16="Die obigen Angaben in den Zeilen 6 bis 11 sind noch unvollständig",0,1)*X126*V126*Z126* IF(H127=Tabelle4!D$14,IF(W$11-J126&lt;8/24,0,(IF(W$11-J126&lt;14/24,3,6)))+ IF(J127-W$12&lt;8/24,0,(IF(J127-W$12&lt;14/24,3,6)))+MIN(MAX(20,I127),80),IF(I127-I126&lt;8/24,0,(IF(I127-I126&lt;14/24,3,6)))))</f>
        <v>---</v>
      </c>
      <c r="U126" s="110" t="str">
        <f>IF(AND(S126="---",T126="---"),"---",IF(S126&lt;&gt;"---",S126,0)+IF(T126&lt;&gt;"---",T126,0))</f>
        <v>---</v>
      </c>
      <c r="V126" s="273">
        <f>IF(OR(B126="---",D127="bitte auswählen",H126="bitte auswählen",AND(G126="",P126="",OR(J126=0,J127=0))),0,1)</f>
        <v>0</v>
      </c>
      <c r="W126" s="272">
        <f>IF(AND(B126="---",D127="bitte auswählen",H126="bitte auswählen"),0,IF(OR(B126="---",D126="bitte auswählen",H126="bitte auswählen",AND(G126="",P126="",OR(J126=0,J127=0))),1,0))</f>
        <v>0</v>
      </c>
      <c r="X126" s="271">
        <f>IF(X127=H$16,IF(D126&lt;&gt;Tabelle4!C$4,0,1),1)</f>
        <v>1</v>
      </c>
      <c r="Y126" s="272">
        <f>IF(X127=H$16,IF(D126&lt;&gt;Tabelle4!C$4,1,0),0)</f>
        <v>0</v>
      </c>
      <c r="Z126" s="282">
        <f>IF(C126="",1,IF(J$9="bitte angeben",0,IF(OR(C126&lt;EDATE(J$9,-6),J$9&lt;C126),0,1)))</f>
        <v>1</v>
      </c>
      <c r="AA126" s="283">
        <f>IF(C126="",0,IF(J$9="bitte angeben",1,IF(OR(C126&lt;EDATE(J$9,-6),J$9&lt;C126),1,0)))</f>
        <v>0</v>
      </c>
    </row>
    <row r="127" spans="1:27" ht="10.5" customHeight="1" thickBot="1" x14ac:dyDescent="0.25">
      <c r="A127" s="112"/>
      <c r="B127" s="113"/>
      <c r="C127" s="115"/>
      <c r="D127" s="117" t="s">
        <v>22</v>
      </c>
      <c r="E127" s="117"/>
      <c r="F127" s="117"/>
      <c r="G127" s="276" t="s">
        <v>22</v>
      </c>
      <c r="H127" s="317"/>
      <c r="I127" s="318"/>
      <c r="J127" s="277"/>
      <c r="K127" s="121"/>
      <c r="L127" s="278" t="str">
        <f>IF(L126="","","€ je km")</f>
        <v/>
      </c>
      <c r="M127" s="279"/>
      <c r="N127" s="122"/>
      <c r="O127" s="123"/>
      <c r="P127" s="280"/>
      <c r="Q127" s="281"/>
      <c r="R127" s="128"/>
      <c r="S127" s="109"/>
      <c r="T127" s="107"/>
      <c r="U127" s="111"/>
      <c r="V127" s="273"/>
      <c r="W127" s="272"/>
      <c r="X127" s="272">
        <f>VLOOKUP(D127,Tabelle4!K$1:L$5,2,FALSE)</f>
        <v>0</v>
      </c>
      <c r="Y127" s="272"/>
      <c r="Z127" s="273"/>
      <c r="AA127" s="273"/>
    </row>
    <row r="128" spans="1:27" ht="10.5" customHeight="1" x14ac:dyDescent="0.2">
      <c r="A128" s="112">
        <v>53</v>
      </c>
      <c r="B128" s="113" t="str">
        <f>IF(C128="","---",(IF(WEEKDAY(C128,2)=1,"Mo",(IF(WEEKDAY(C128,2)=2,"Di",(IF(WEEKDAY(C128,2)=3,"Mi",(IF(WEEKDAY(C128,2)=4,"Do",(IF(WEEKDAY(C128,2)=5,"Fr",(IF(WEEKDAY(C128,2)=6,"Sa","So")))))))))))))</f>
        <v>---</v>
      </c>
      <c r="C128" s="114"/>
      <c r="D128" s="116" t="s">
        <v>22</v>
      </c>
      <c r="E128" s="116"/>
      <c r="F128" s="116"/>
      <c r="G128" s="274" t="str">
        <f>IF(AND(D128=Tabelle4!C$2,D129=Tabelle4!K$2),F$9,IF(AND(D128=Tabelle4!C$4,D129=Tabelle4!K$2),F$10,IF(AND(D128=Tabelle4!C$2,D129=Tabelle4!K$4),F$11,IF(AND(D128=Tabelle4!C$4,D129=Tabelle4!K$4),F$12,IF(AND(D128=Tabelle4!C$5,D129=Tabelle4!K$2),F$13,IF(OR(D128=Tabelle4!C$6,D129=Tabelle4!K$5),"bitte angeben",IF(OR(AND(D128=Tabelle4!C$2,D129=Tabelle4!K$3),AND(D129=Tabelle4!C$2,D128=Tabelle4!K$3)),"keine Abrechn.","wird ausgefüllt")))))))</f>
        <v>wird ausgefüllt</v>
      </c>
      <c r="H128" s="315" t="s">
        <v>22</v>
      </c>
      <c r="I128" s="316"/>
      <c r="J128" s="320"/>
      <c r="K128" s="120" t="str">
        <f>IF(OR(G128="bitte angeben",G128="wird ausgefüllt",G128="keine Abrechn."),"",IF(G129="hin und zurück",ROUNDUP(2*IF(X128=0,IF(OR(D128=Tabelle4!C$4,D129=Tabelle4!K$5),G128,MIN(F$10,G128)),G128),0),IF(OR(G129="nur hin",G129="nur zurück"),ROUNDUP(IF(X128=0,IF(OR(D128=Tabelle4!C$4,D129=Tabelle4!K$5),G128,MIN(F$10,G128)),G128),0),"")))</f>
        <v/>
      </c>
      <c r="L128" s="275" t="str">
        <f>IF(K128="","",IF(N$16="ja",0.125,0.08))</f>
        <v/>
      </c>
      <c r="M128" s="124"/>
      <c r="N128" s="125"/>
      <c r="O128" s="126"/>
      <c r="P128" s="284"/>
      <c r="Q128" s="285"/>
      <c r="R128" s="127" t="str">
        <f>IF(W128=1,"1","")&amp;IF(Y128=1,"2","")&amp;IF(AA128=1,"3","")</f>
        <v/>
      </c>
      <c r="S128" s="108" t="str">
        <f>IF(V128=0,"---",(IF(AND(K128&lt;&gt;"",L128&lt;&gt;""),K128*L128,0)+IF(AND(N129&lt;=K128,M128&lt;&gt;""),N129,0)*0.01*M129+Q128*0.5)*V128*Z128*IF($A$16="Die obigen Angaben in den Zeilen 6 bis 11 sind noch unvollständig",0,1))</f>
        <v>---</v>
      </c>
      <c r="T128" s="106" t="str">
        <f>IF(OR(B128="---",D128="bitte auswählen",D129="bitte auswählen",H128="bitte auswählen"),"---",IF($A$16="Die obigen Angaben in den Zeilen 6 bis 11 sind noch unvollständig",0,1)*X128*V128*Z128* IF(H129=Tabelle4!D$14,IF(W$11-J128&lt;8/24,0,(IF(W$11-J128&lt;14/24,3,6)))+ IF(J129-W$12&lt;8/24,0,(IF(J129-W$12&lt;14/24,3,6)))+MIN(MAX(20,I129),80),IF(I129-I128&lt;8/24,0,(IF(I129-I128&lt;14/24,3,6)))))</f>
        <v>---</v>
      </c>
      <c r="U128" s="110" t="str">
        <f>IF(AND(S128="---",T128="---"),"---",IF(S128&lt;&gt;"---",S128,0)+IF(T128&lt;&gt;"---",T128,0))</f>
        <v>---</v>
      </c>
      <c r="V128" s="273">
        <f>IF(OR(B128="---",D129="bitte auswählen",H128="bitte auswählen",AND(G128="",P128="",OR(J128=0,J129=0))),0,1)</f>
        <v>0</v>
      </c>
      <c r="W128" s="272">
        <f>IF(AND(B128="---",D129="bitte auswählen",H128="bitte auswählen"),0,IF(OR(B128="---",D128="bitte auswählen",H128="bitte auswählen",AND(G128="",P128="",OR(J128=0,J129=0))),1,0))</f>
        <v>0</v>
      </c>
      <c r="X128" s="271">
        <f>IF(X129=H$16,IF(D128&lt;&gt;Tabelle4!C$4,0,1),1)</f>
        <v>1</v>
      </c>
      <c r="Y128" s="272">
        <f>IF(X129=H$16,IF(D128&lt;&gt;Tabelle4!C$4,1,0),0)</f>
        <v>0</v>
      </c>
      <c r="Z128" s="282">
        <f>IF(C128="",1,IF(J$9="bitte angeben",0,IF(OR(C128&lt;EDATE(J$9,-6),J$9&lt;C128),0,1)))</f>
        <v>1</v>
      </c>
      <c r="AA128" s="283">
        <f>IF(C128="",0,IF(J$9="bitte angeben",1,IF(OR(C128&lt;EDATE(J$9,-6),J$9&lt;C128),1,0)))</f>
        <v>0</v>
      </c>
    </row>
    <row r="129" spans="1:27" ht="10.5" customHeight="1" thickBot="1" x14ac:dyDescent="0.25">
      <c r="A129" s="112"/>
      <c r="B129" s="113"/>
      <c r="C129" s="115"/>
      <c r="D129" s="117" t="s">
        <v>22</v>
      </c>
      <c r="E129" s="117"/>
      <c r="F129" s="117"/>
      <c r="G129" s="276" t="s">
        <v>22</v>
      </c>
      <c r="H129" s="317"/>
      <c r="I129" s="318"/>
      <c r="J129" s="277"/>
      <c r="K129" s="121"/>
      <c r="L129" s="278" t="str">
        <f>IF(L128="","","€ je km")</f>
        <v/>
      </c>
      <c r="M129" s="279"/>
      <c r="N129" s="122"/>
      <c r="O129" s="123"/>
      <c r="P129" s="280"/>
      <c r="Q129" s="281"/>
      <c r="R129" s="128"/>
      <c r="S129" s="109"/>
      <c r="T129" s="107"/>
      <c r="U129" s="111"/>
      <c r="V129" s="273"/>
      <c r="W129" s="272"/>
      <c r="X129" s="272">
        <f>VLOOKUP(D129,Tabelle4!K$1:L$5,2,FALSE)</f>
        <v>0</v>
      </c>
      <c r="Y129" s="272"/>
      <c r="Z129" s="273"/>
      <c r="AA129" s="273"/>
    </row>
    <row r="130" spans="1:27" ht="10.5" customHeight="1" x14ac:dyDescent="0.2">
      <c r="A130" s="112">
        <v>54</v>
      </c>
      <c r="B130" s="113" t="str">
        <f>IF(C130="","---",(IF(WEEKDAY(C130,2)=1,"Mo",(IF(WEEKDAY(C130,2)=2,"Di",(IF(WEEKDAY(C130,2)=3,"Mi",(IF(WEEKDAY(C130,2)=4,"Do",(IF(WEEKDAY(C130,2)=5,"Fr",(IF(WEEKDAY(C130,2)=6,"Sa","So")))))))))))))</f>
        <v>---</v>
      </c>
      <c r="C130" s="114"/>
      <c r="D130" s="116" t="s">
        <v>22</v>
      </c>
      <c r="E130" s="116"/>
      <c r="F130" s="116"/>
      <c r="G130" s="274" t="str">
        <f>IF(AND(D130=Tabelle4!C$2,D131=Tabelle4!K$2),F$9,IF(AND(D130=Tabelle4!C$4,D131=Tabelle4!K$2),F$10,IF(AND(D130=Tabelle4!C$2,D131=Tabelle4!K$4),F$11,IF(AND(D130=Tabelle4!C$4,D131=Tabelle4!K$4),F$12,IF(AND(D130=Tabelle4!C$5,D131=Tabelle4!K$2),F$13,IF(OR(D130=Tabelle4!C$6,D131=Tabelle4!K$5),"bitte angeben",IF(OR(AND(D130=Tabelle4!C$2,D131=Tabelle4!K$3),AND(D131=Tabelle4!C$2,D130=Tabelle4!K$3)),"keine Abrechn.","wird ausgefüllt")))))))</f>
        <v>wird ausgefüllt</v>
      </c>
      <c r="H130" s="315" t="s">
        <v>22</v>
      </c>
      <c r="I130" s="316"/>
      <c r="J130" s="320"/>
      <c r="K130" s="120" t="str">
        <f>IF(OR(G130="bitte angeben",G130="wird ausgefüllt",G130="keine Abrechn."),"",IF(G131="hin und zurück",ROUNDUP(2*IF(X130=0,IF(OR(D130=Tabelle4!C$4,D131=Tabelle4!K$5),G130,MIN(F$10,G130)),G130),0),IF(OR(G131="nur hin",G131="nur zurück"),ROUNDUP(IF(X130=0,IF(OR(D130=Tabelle4!C$4,D131=Tabelle4!K$5),G130,MIN(F$10,G130)),G130),0),"")))</f>
        <v/>
      </c>
      <c r="L130" s="275" t="str">
        <f>IF(K130="","",IF(N$16="ja",0.125,0.08))</f>
        <v/>
      </c>
      <c r="M130" s="124"/>
      <c r="N130" s="125"/>
      <c r="O130" s="126"/>
      <c r="P130" s="284"/>
      <c r="Q130" s="285"/>
      <c r="R130" s="127" t="str">
        <f>IF(W130=1,"1","")&amp;IF(Y130=1,"2","")&amp;IF(AA130=1,"3","")</f>
        <v/>
      </c>
      <c r="S130" s="108" t="str">
        <f>IF(V130=0,"---",(IF(AND(K130&lt;&gt;"",L130&lt;&gt;""),K130*L130,0)+IF(AND(N131&lt;=K130,M130&lt;&gt;""),N131,0)*0.01*M131+Q130*0.5)*V130*Z130*IF($A$16="Die obigen Angaben in den Zeilen 6 bis 11 sind noch unvollständig",0,1))</f>
        <v>---</v>
      </c>
      <c r="T130" s="106" t="str">
        <f>IF(OR(B130="---",D130="bitte auswählen",D131="bitte auswählen",H130="bitte auswählen"),"---",IF($A$16="Die obigen Angaben in den Zeilen 6 bis 11 sind noch unvollständig",0,1)*X130*V130*Z130* IF(H131=Tabelle4!D$14,IF(W$11-J130&lt;8/24,0,(IF(W$11-J130&lt;14/24,3,6)))+ IF(J131-W$12&lt;8/24,0,(IF(J131-W$12&lt;14/24,3,6)))+MIN(MAX(20,I131),80),IF(I131-I130&lt;8/24,0,(IF(I131-I130&lt;14/24,3,6)))))</f>
        <v>---</v>
      </c>
      <c r="U130" s="110" t="str">
        <f>IF(AND(S130="---",T130="---"),"---",IF(S130&lt;&gt;"---",S130,0)+IF(T130&lt;&gt;"---",T130,0))</f>
        <v>---</v>
      </c>
      <c r="V130" s="273">
        <f>IF(OR(B130="---",D131="bitte auswählen",H130="bitte auswählen",AND(G130="",P130="",OR(J130=0,J131=0))),0,1)</f>
        <v>0</v>
      </c>
      <c r="W130" s="272">
        <f>IF(AND(B130="---",D131="bitte auswählen",H130="bitte auswählen"),0,IF(OR(B130="---",D130="bitte auswählen",H130="bitte auswählen",AND(G130="",P130="",OR(J130=0,J131=0))),1,0))</f>
        <v>0</v>
      </c>
      <c r="X130" s="271">
        <f>IF(X131=H$16,IF(D130&lt;&gt;Tabelle4!C$4,0,1),1)</f>
        <v>1</v>
      </c>
      <c r="Y130" s="272">
        <f>IF(X131=H$16,IF(D130&lt;&gt;Tabelle4!C$4,1,0),0)</f>
        <v>0</v>
      </c>
      <c r="Z130" s="282">
        <f>IF(C130="",1,IF(J$9="bitte angeben",0,IF(OR(C130&lt;EDATE(J$9,-6),J$9&lt;C130),0,1)))</f>
        <v>1</v>
      </c>
      <c r="AA130" s="283">
        <f>IF(C130="",0,IF(J$9="bitte angeben",1,IF(OR(C130&lt;EDATE(J$9,-6),J$9&lt;C130),1,0)))</f>
        <v>0</v>
      </c>
    </row>
    <row r="131" spans="1:27" ht="10.5" customHeight="1" thickBot="1" x14ac:dyDescent="0.25">
      <c r="A131" s="112"/>
      <c r="B131" s="113"/>
      <c r="C131" s="115"/>
      <c r="D131" s="117" t="s">
        <v>22</v>
      </c>
      <c r="E131" s="117"/>
      <c r="F131" s="117"/>
      <c r="G131" s="276" t="s">
        <v>22</v>
      </c>
      <c r="H131" s="317"/>
      <c r="I131" s="318"/>
      <c r="J131" s="277"/>
      <c r="K131" s="121"/>
      <c r="L131" s="278" t="str">
        <f>IF(L130="","","€ je km")</f>
        <v/>
      </c>
      <c r="M131" s="279"/>
      <c r="N131" s="122"/>
      <c r="O131" s="123"/>
      <c r="P131" s="280"/>
      <c r="Q131" s="281"/>
      <c r="R131" s="128"/>
      <c r="S131" s="109"/>
      <c r="T131" s="107"/>
      <c r="U131" s="111"/>
      <c r="V131" s="273"/>
      <c r="W131" s="272"/>
      <c r="X131" s="272">
        <f>VLOOKUP(D131,Tabelle4!K$1:L$5,2,FALSE)</f>
        <v>0</v>
      </c>
      <c r="Y131" s="272"/>
      <c r="Z131" s="273"/>
      <c r="AA131" s="273"/>
    </row>
    <row r="132" spans="1:27" ht="10.5" customHeight="1" x14ac:dyDescent="0.2">
      <c r="A132" s="112">
        <v>55</v>
      </c>
      <c r="B132" s="113" t="str">
        <f>IF(C132="","---",(IF(WEEKDAY(C132,2)=1,"Mo",(IF(WEEKDAY(C132,2)=2,"Di",(IF(WEEKDAY(C132,2)=3,"Mi",(IF(WEEKDAY(C132,2)=4,"Do",(IF(WEEKDAY(C132,2)=5,"Fr",(IF(WEEKDAY(C132,2)=6,"Sa","So")))))))))))))</f>
        <v>---</v>
      </c>
      <c r="C132" s="114"/>
      <c r="D132" s="116" t="s">
        <v>22</v>
      </c>
      <c r="E132" s="116"/>
      <c r="F132" s="116"/>
      <c r="G132" s="274" t="str">
        <f>IF(AND(D132=Tabelle4!C$2,D133=Tabelle4!K$2),F$9,IF(AND(D132=Tabelle4!C$4,D133=Tabelle4!K$2),F$10,IF(AND(D132=Tabelle4!C$2,D133=Tabelle4!K$4),F$11,IF(AND(D132=Tabelle4!C$4,D133=Tabelle4!K$4),F$12,IF(AND(D132=Tabelle4!C$5,D133=Tabelle4!K$2),F$13,IF(OR(D132=Tabelle4!C$6,D133=Tabelle4!K$5),"bitte angeben",IF(OR(AND(D132=Tabelle4!C$2,D133=Tabelle4!K$3),AND(D133=Tabelle4!C$2,D132=Tabelle4!K$3)),"keine Abrechn.","wird ausgefüllt")))))))</f>
        <v>wird ausgefüllt</v>
      </c>
      <c r="H132" s="315" t="s">
        <v>22</v>
      </c>
      <c r="I132" s="316"/>
      <c r="J132" s="320"/>
      <c r="K132" s="120" t="str">
        <f>IF(OR(G132="bitte angeben",G132="wird ausgefüllt",G132="keine Abrechn."),"",IF(G133="hin und zurück",ROUNDUP(2*IF(X132=0,IF(OR(D132=Tabelle4!C$4,D133=Tabelle4!K$5),G132,MIN(F$10,G132)),G132),0),IF(OR(G133="nur hin",G133="nur zurück"),ROUNDUP(IF(X132=0,IF(OR(D132=Tabelle4!C$4,D133=Tabelle4!K$5),G132,MIN(F$10,G132)),G132),0),"")))</f>
        <v/>
      </c>
      <c r="L132" s="275" t="str">
        <f>IF(K132="","",IF(N$16="ja",0.125,0.08))</f>
        <v/>
      </c>
      <c r="M132" s="124"/>
      <c r="N132" s="125"/>
      <c r="O132" s="126"/>
      <c r="P132" s="284"/>
      <c r="Q132" s="285"/>
      <c r="R132" s="127" t="str">
        <f>IF(W132=1,"1","")&amp;IF(Y132=1,"2","")&amp;IF(AA132=1,"3","")</f>
        <v/>
      </c>
      <c r="S132" s="108" t="str">
        <f>IF(V132=0,"---",(IF(AND(K132&lt;&gt;"",L132&lt;&gt;""),K132*L132,0)+IF(AND(N133&lt;=K132,M132&lt;&gt;""),N133,0)*0.01*M133+Q132*0.5)*V132*Z132*IF($A$16="Die obigen Angaben in den Zeilen 6 bis 11 sind noch unvollständig",0,1))</f>
        <v>---</v>
      </c>
      <c r="T132" s="106" t="str">
        <f>IF(OR(B132="---",D132="bitte auswählen",D133="bitte auswählen",H132="bitte auswählen"),"---",IF($A$16="Die obigen Angaben in den Zeilen 6 bis 11 sind noch unvollständig",0,1)*X132*V132*Z132* IF(H133=Tabelle4!D$14,IF(W$11-J132&lt;8/24,0,(IF(W$11-J132&lt;14/24,3,6)))+ IF(J133-W$12&lt;8/24,0,(IF(J133-W$12&lt;14/24,3,6)))+MIN(MAX(20,I133),80),IF(I133-I132&lt;8/24,0,(IF(I133-I132&lt;14/24,3,6)))))</f>
        <v>---</v>
      </c>
      <c r="U132" s="110" t="str">
        <f>IF(AND(S132="---",T132="---"),"---",IF(S132&lt;&gt;"---",S132,0)+IF(T132&lt;&gt;"---",T132,0))</f>
        <v>---</v>
      </c>
      <c r="V132" s="273">
        <f>IF(OR(B132="---",D133="bitte auswählen",H132="bitte auswählen",AND(G132="",P132="",OR(J132=0,J133=0))),0,1)</f>
        <v>0</v>
      </c>
      <c r="W132" s="272">
        <f>IF(AND(B132="---",D133="bitte auswählen",H132="bitte auswählen"),0,IF(OR(B132="---",D132="bitte auswählen",H132="bitte auswählen",AND(G132="",P132="",OR(J132=0,J133=0))),1,0))</f>
        <v>0</v>
      </c>
      <c r="X132" s="271">
        <f>IF(X133=H$16,IF(D132&lt;&gt;Tabelle4!C$4,0,1),1)</f>
        <v>1</v>
      </c>
      <c r="Y132" s="272">
        <f>IF(X133=H$16,IF(D132&lt;&gt;Tabelle4!C$4,1,0),0)</f>
        <v>0</v>
      </c>
      <c r="Z132" s="282">
        <f>IF(C132="",1,IF(J$9="bitte angeben",0,IF(OR(C132&lt;EDATE(J$9,-6),J$9&lt;C132),0,1)))</f>
        <v>1</v>
      </c>
      <c r="AA132" s="283">
        <f>IF(C132="",0,IF(J$9="bitte angeben",1,IF(OR(C132&lt;EDATE(J$9,-6),J$9&lt;C132),1,0)))</f>
        <v>0</v>
      </c>
    </row>
    <row r="133" spans="1:27" ht="10.5" customHeight="1" thickBot="1" x14ac:dyDescent="0.25">
      <c r="A133" s="112"/>
      <c r="B133" s="113"/>
      <c r="C133" s="115"/>
      <c r="D133" s="117" t="s">
        <v>22</v>
      </c>
      <c r="E133" s="117"/>
      <c r="F133" s="117"/>
      <c r="G133" s="276" t="s">
        <v>22</v>
      </c>
      <c r="H133" s="317"/>
      <c r="I133" s="318"/>
      <c r="J133" s="277"/>
      <c r="K133" s="121"/>
      <c r="L133" s="278" t="str">
        <f>IF(L132="","","€ je km")</f>
        <v/>
      </c>
      <c r="M133" s="279"/>
      <c r="N133" s="122"/>
      <c r="O133" s="123"/>
      <c r="P133" s="280"/>
      <c r="Q133" s="281"/>
      <c r="R133" s="128"/>
      <c r="S133" s="109"/>
      <c r="T133" s="107"/>
      <c r="U133" s="111"/>
      <c r="V133" s="273"/>
      <c r="W133" s="272"/>
      <c r="X133" s="272">
        <f>VLOOKUP(D133,Tabelle4!K$1:L$5,2,FALSE)</f>
        <v>0</v>
      </c>
      <c r="Y133" s="272"/>
      <c r="Z133" s="273"/>
      <c r="AA133" s="273"/>
    </row>
    <row r="134" spans="1:27" ht="10.5" customHeight="1" x14ac:dyDescent="0.2">
      <c r="A134" s="112">
        <v>56</v>
      </c>
      <c r="B134" s="113" t="str">
        <f>IF(C134="","---",(IF(WEEKDAY(C134,2)=1,"Mo",(IF(WEEKDAY(C134,2)=2,"Di",(IF(WEEKDAY(C134,2)=3,"Mi",(IF(WEEKDAY(C134,2)=4,"Do",(IF(WEEKDAY(C134,2)=5,"Fr",(IF(WEEKDAY(C134,2)=6,"Sa","So")))))))))))))</f>
        <v>---</v>
      </c>
      <c r="C134" s="114"/>
      <c r="D134" s="116" t="s">
        <v>22</v>
      </c>
      <c r="E134" s="116"/>
      <c r="F134" s="116"/>
      <c r="G134" s="274" t="str">
        <f>IF(AND(D134=Tabelle4!C$2,D135=Tabelle4!K$2),F$9,IF(AND(D134=Tabelle4!C$4,D135=Tabelle4!K$2),F$10,IF(AND(D134=Tabelle4!C$2,D135=Tabelle4!K$4),F$11,IF(AND(D134=Tabelle4!C$4,D135=Tabelle4!K$4),F$12,IF(AND(D134=Tabelle4!C$5,D135=Tabelle4!K$2),F$13,IF(OR(D134=Tabelle4!C$6,D135=Tabelle4!K$5),"bitte angeben",IF(OR(AND(D134=Tabelle4!C$2,D135=Tabelle4!K$3),AND(D135=Tabelle4!C$2,D134=Tabelle4!K$3)),"keine Abrechn.","wird ausgefüllt")))))))</f>
        <v>wird ausgefüllt</v>
      </c>
      <c r="H134" s="315" t="s">
        <v>22</v>
      </c>
      <c r="I134" s="316"/>
      <c r="J134" s="320"/>
      <c r="K134" s="120" t="str">
        <f>IF(OR(G134="bitte angeben",G134="wird ausgefüllt",G134="keine Abrechn."),"",IF(G135="hin und zurück",ROUNDUP(2*IF(X134=0,IF(OR(D134=Tabelle4!C$4,D135=Tabelle4!K$5),G134,MIN(F$10,G134)),G134),0),IF(OR(G135="nur hin",G135="nur zurück"),ROUNDUP(IF(X134=0,IF(OR(D134=Tabelle4!C$4,D135=Tabelle4!K$5),G134,MIN(F$10,G134)),G134),0),"")))</f>
        <v/>
      </c>
      <c r="L134" s="275" t="str">
        <f>IF(K134="","",IF(N$16="ja",0.125,0.08))</f>
        <v/>
      </c>
      <c r="M134" s="124"/>
      <c r="N134" s="125"/>
      <c r="O134" s="126"/>
      <c r="P134" s="284"/>
      <c r="Q134" s="285"/>
      <c r="R134" s="127" t="str">
        <f>IF(W134=1,"1","")&amp;IF(Y134=1,"2","")&amp;IF(AA134=1,"3","")</f>
        <v/>
      </c>
      <c r="S134" s="108" t="str">
        <f>IF(V134=0,"---",(IF(AND(K134&lt;&gt;"",L134&lt;&gt;""),K134*L134,0)+IF(AND(N135&lt;=K134,M134&lt;&gt;""),N135,0)*0.01*M135+Q134*0.5)*V134*Z134*IF($A$16="Die obigen Angaben in den Zeilen 6 bis 11 sind noch unvollständig",0,1))</f>
        <v>---</v>
      </c>
      <c r="T134" s="106" t="str">
        <f>IF(OR(B134="---",D134="bitte auswählen",D135="bitte auswählen",H134="bitte auswählen"),"---",IF($A$16="Die obigen Angaben in den Zeilen 6 bis 11 sind noch unvollständig",0,1)*X134*V134*Z134* IF(H135=Tabelle4!D$14,IF(W$11-J134&lt;8/24,0,(IF(W$11-J134&lt;14/24,3,6)))+ IF(J135-W$12&lt;8/24,0,(IF(J135-W$12&lt;14/24,3,6)))+MIN(MAX(20,I135),80),IF(I135-I134&lt;8/24,0,(IF(I135-I134&lt;14/24,3,6)))))</f>
        <v>---</v>
      </c>
      <c r="U134" s="110" t="str">
        <f>IF(AND(S134="---",T134="---"),"---",IF(S134&lt;&gt;"---",S134,0)+IF(T134&lt;&gt;"---",T134,0))</f>
        <v>---</v>
      </c>
      <c r="V134" s="273">
        <f>IF(OR(B134="---",D135="bitte auswählen",H134="bitte auswählen",AND(G134="",P134="",OR(J134=0,J135=0))),0,1)</f>
        <v>0</v>
      </c>
      <c r="W134" s="272">
        <f>IF(AND(B134="---",D135="bitte auswählen",H134="bitte auswählen"),0,IF(OR(B134="---",D134="bitte auswählen",H134="bitte auswählen",AND(G134="",P134="",OR(J134=0,J135=0))),1,0))</f>
        <v>0</v>
      </c>
      <c r="X134" s="271">
        <f>IF(X135=H$16,IF(D134&lt;&gt;Tabelle4!C$4,0,1),1)</f>
        <v>1</v>
      </c>
      <c r="Y134" s="272">
        <f>IF(X135=H$16,IF(D134&lt;&gt;Tabelle4!C$4,1,0),0)</f>
        <v>0</v>
      </c>
      <c r="Z134" s="282">
        <f>IF(C134="",1,IF(J$9="bitte angeben",0,IF(OR(C134&lt;EDATE(J$9,-6),J$9&lt;C134),0,1)))</f>
        <v>1</v>
      </c>
      <c r="AA134" s="283">
        <f>IF(C134="",0,IF(J$9="bitte angeben",1,IF(OR(C134&lt;EDATE(J$9,-6),J$9&lt;C134),1,0)))</f>
        <v>0</v>
      </c>
    </row>
    <row r="135" spans="1:27" ht="10.5" customHeight="1" thickBot="1" x14ac:dyDescent="0.25">
      <c r="A135" s="112"/>
      <c r="B135" s="113"/>
      <c r="C135" s="115"/>
      <c r="D135" s="117" t="s">
        <v>22</v>
      </c>
      <c r="E135" s="117"/>
      <c r="F135" s="117"/>
      <c r="G135" s="276" t="s">
        <v>22</v>
      </c>
      <c r="H135" s="317"/>
      <c r="I135" s="318"/>
      <c r="J135" s="277"/>
      <c r="K135" s="121"/>
      <c r="L135" s="278" t="str">
        <f>IF(L134="","","€ je km")</f>
        <v/>
      </c>
      <c r="M135" s="279"/>
      <c r="N135" s="122"/>
      <c r="O135" s="123"/>
      <c r="P135" s="280"/>
      <c r="Q135" s="281"/>
      <c r="R135" s="128"/>
      <c r="S135" s="109"/>
      <c r="T135" s="107"/>
      <c r="U135" s="111"/>
      <c r="V135" s="273"/>
      <c r="W135" s="272"/>
      <c r="X135" s="272">
        <f>VLOOKUP(D135,Tabelle4!K$1:L$5,2,FALSE)</f>
        <v>0</v>
      </c>
      <c r="Y135" s="272"/>
      <c r="Z135" s="273"/>
      <c r="AA135" s="273"/>
    </row>
    <row r="136" spans="1:27" ht="10.5" customHeight="1" x14ac:dyDescent="0.2">
      <c r="A136" s="112">
        <v>57</v>
      </c>
      <c r="B136" s="113" t="str">
        <f>IF(C136="","---",(IF(WEEKDAY(C136,2)=1,"Mo",(IF(WEEKDAY(C136,2)=2,"Di",(IF(WEEKDAY(C136,2)=3,"Mi",(IF(WEEKDAY(C136,2)=4,"Do",(IF(WEEKDAY(C136,2)=5,"Fr",(IF(WEEKDAY(C136,2)=6,"Sa","So")))))))))))))</f>
        <v>---</v>
      </c>
      <c r="C136" s="114"/>
      <c r="D136" s="116" t="s">
        <v>22</v>
      </c>
      <c r="E136" s="116"/>
      <c r="F136" s="116"/>
      <c r="G136" s="274" t="str">
        <f>IF(AND(D136=Tabelle4!C$2,D137=Tabelle4!K$2),F$9,IF(AND(D136=Tabelle4!C$4,D137=Tabelle4!K$2),F$10,IF(AND(D136=Tabelle4!C$2,D137=Tabelle4!K$4),F$11,IF(AND(D136=Tabelle4!C$4,D137=Tabelle4!K$4),F$12,IF(AND(D136=Tabelle4!C$5,D137=Tabelle4!K$2),F$13,IF(OR(D136=Tabelle4!C$6,D137=Tabelle4!K$5),"bitte angeben",IF(OR(AND(D136=Tabelle4!C$2,D137=Tabelle4!K$3),AND(D137=Tabelle4!C$2,D136=Tabelle4!K$3)),"keine Abrechn.","wird ausgefüllt")))))))</f>
        <v>wird ausgefüllt</v>
      </c>
      <c r="H136" s="315" t="s">
        <v>22</v>
      </c>
      <c r="I136" s="316"/>
      <c r="J136" s="320"/>
      <c r="K136" s="120" t="str">
        <f>IF(OR(G136="bitte angeben",G136="wird ausgefüllt",G136="keine Abrechn."),"",IF(G137="hin und zurück",ROUNDUP(2*IF(X136=0,IF(OR(D136=Tabelle4!C$4,D137=Tabelle4!K$5),G136,MIN(F$10,G136)),G136),0),IF(OR(G137="nur hin",G137="nur zurück"),ROUNDUP(IF(X136=0,IF(OR(D136=Tabelle4!C$4,D137=Tabelle4!K$5),G136,MIN(F$10,G136)),G136),0),"")))</f>
        <v/>
      </c>
      <c r="L136" s="275" t="str">
        <f>IF(K136="","",IF(N$16="ja",0.125,0.08))</f>
        <v/>
      </c>
      <c r="M136" s="124"/>
      <c r="N136" s="125"/>
      <c r="O136" s="126"/>
      <c r="P136" s="284"/>
      <c r="Q136" s="285"/>
      <c r="R136" s="127" t="str">
        <f>IF(W136=1,"1","")&amp;IF(Y136=1,"2","")&amp;IF(AA136=1,"3","")</f>
        <v/>
      </c>
      <c r="S136" s="108" t="str">
        <f>IF(V136=0,"---",(IF(AND(K136&lt;&gt;"",L136&lt;&gt;""),K136*L136,0)+IF(AND(N137&lt;=K136,M136&lt;&gt;""),N137,0)*0.01*M137+Q136*0.5)*V136*Z136*IF($A$16="Die obigen Angaben in den Zeilen 6 bis 11 sind noch unvollständig",0,1))</f>
        <v>---</v>
      </c>
      <c r="T136" s="106" t="str">
        <f>IF(OR(B136="---",D136="bitte auswählen",D137="bitte auswählen",H136="bitte auswählen"),"---",IF($A$16="Die obigen Angaben in den Zeilen 6 bis 11 sind noch unvollständig",0,1)*X136*V136*Z136* IF(H137=Tabelle4!D$14,IF(W$11-J136&lt;8/24,0,(IF(W$11-J136&lt;14/24,3,6)))+ IF(J137-W$12&lt;8/24,0,(IF(J137-W$12&lt;14/24,3,6)))+MIN(MAX(20,I137),80),IF(I137-I136&lt;8/24,0,(IF(I137-I136&lt;14/24,3,6)))))</f>
        <v>---</v>
      </c>
      <c r="U136" s="110" t="str">
        <f>IF(AND(S136="---",T136="---"),"---",IF(S136&lt;&gt;"---",S136,0)+IF(T136&lt;&gt;"---",T136,0))</f>
        <v>---</v>
      </c>
      <c r="V136" s="273">
        <f>IF(OR(B136="---",D137="bitte auswählen",H136="bitte auswählen",AND(G136="",P136="",OR(J136=0,J137=0))),0,1)</f>
        <v>0</v>
      </c>
      <c r="W136" s="272">
        <f>IF(AND(B136="---",D137="bitte auswählen",H136="bitte auswählen"),0,IF(OR(B136="---",D136="bitte auswählen",H136="bitte auswählen",AND(G136="",P136="",OR(J136=0,J137=0))),1,0))</f>
        <v>0</v>
      </c>
      <c r="X136" s="271">
        <f>IF(X137=H$16,IF(D136&lt;&gt;Tabelle4!C$4,0,1),1)</f>
        <v>1</v>
      </c>
      <c r="Y136" s="272">
        <f>IF(X137=H$16,IF(D136&lt;&gt;Tabelle4!C$4,1,0),0)</f>
        <v>0</v>
      </c>
      <c r="Z136" s="282">
        <f>IF(C136="",1,IF(J$9="bitte angeben",0,IF(OR(C136&lt;EDATE(J$9,-6),J$9&lt;C136),0,1)))</f>
        <v>1</v>
      </c>
      <c r="AA136" s="283">
        <f>IF(C136="",0,IF(J$9="bitte angeben",1,IF(OR(C136&lt;EDATE(J$9,-6),J$9&lt;C136),1,0)))</f>
        <v>0</v>
      </c>
    </row>
    <row r="137" spans="1:27" ht="10.5" customHeight="1" thickBot="1" x14ac:dyDescent="0.25">
      <c r="A137" s="112"/>
      <c r="B137" s="113"/>
      <c r="C137" s="115"/>
      <c r="D137" s="117" t="s">
        <v>22</v>
      </c>
      <c r="E137" s="117"/>
      <c r="F137" s="117"/>
      <c r="G137" s="276" t="s">
        <v>22</v>
      </c>
      <c r="H137" s="317"/>
      <c r="I137" s="318"/>
      <c r="J137" s="277"/>
      <c r="K137" s="121"/>
      <c r="L137" s="278" t="str">
        <f>IF(L136="","","€ je km")</f>
        <v/>
      </c>
      <c r="M137" s="279"/>
      <c r="N137" s="122"/>
      <c r="O137" s="123"/>
      <c r="P137" s="280"/>
      <c r="Q137" s="281"/>
      <c r="R137" s="128"/>
      <c r="S137" s="109"/>
      <c r="T137" s="107"/>
      <c r="U137" s="111"/>
      <c r="V137" s="273"/>
      <c r="W137" s="272"/>
      <c r="X137" s="272">
        <f>VLOOKUP(D137,Tabelle4!K$1:L$5,2,FALSE)</f>
        <v>0</v>
      </c>
      <c r="Y137" s="272"/>
      <c r="Z137" s="273"/>
      <c r="AA137" s="273"/>
    </row>
    <row r="138" spans="1:27" ht="10.5" customHeight="1" x14ac:dyDescent="0.2">
      <c r="A138" s="112">
        <v>58</v>
      </c>
      <c r="B138" s="113" t="str">
        <f>IF(C138="","---",(IF(WEEKDAY(C138,2)=1,"Mo",(IF(WEEKDAY(C138,2)=2,"Di",(IF(WEEKDAY(C138,2)=3,"Mi",(IF(WEEKDAY(C138,2)=4,"Do",(IF(WEEKDAY(C138,2)=5,"Fr",(IF(WEEKDAY(C138,2)=6,"Sa","So")))))))))))))</f>
        <v>---</v>
      </c>
      <c r="C138" s="114"/>
      <c r="D138" s="116" t="s">
        <v>22</v>
      </c>
      <c r="E138" s="116"/>
      <c r="F138" s="116"/>
      <c r="G138" s="274" t="str">
        <f>IF(AND(D138=Tabelle4!C$2,D139=Tabelle4!K$2),F$9,IF(AND(D138=Tabelle4!C$4,D139=Tabelle4!K$2),F$10,IF(AND(D138=Tabelle4!C$2,D139=Tabelle4!K$4),F$11,IF(AND(D138=Tabelle4!C$4,D139=Tabelle4!K$4),F$12,IF(AND(D138=Tabelle4!C$5,D139=Tabelle4!K$2),F$13,IF(OR(D138=Tabelle4!C$6,D139=Tabelle4!K$5),"bitte angeben",IF(OR(AND(D138=Tabelle4!C$2,D139=Tabelle4!K$3),AND(D139=Tabelle4!C$2,D138=Tabelle4!K$3)),"keine Abrechn.","wird ausgefüllt")))))))</f>
        <v>wird ausgefüllt</v>
      </c>
      <c r="H138" s="315" t="s">
        <v>22</v>
      </c>
      <c r="I138" s="316"/>
      <c r="J138" s="320"/>
      <c r="K138" s="120" t="str">
        <f>IF(OR(G138="bitte angeben",G138="wird ausgefüllt",G138="keine Abrechn."),"",IF(G139="hin und zurück",ROUNDUP(2*IF(X138=0,IF(OR(D138=Tabelle4!C$4,D139=Tabelle4!K$5),G138,MIN(F$10,G138)),G138),0),IF(OR(G139="nur hin",G139="nur zurück"),ROUNDUP(IF(X138=0,IF(OR(D138=Tabelle4!C$4,D139=Tabelle4!K$5),G138,MIN(F$10,G138)),G138),0),"")))</f>
        <v/>
      </c>
      <c r="L138" s="275" t="str">
        <f>IF(K138="","",IF(N$16="ja",0.125,0.08))</f>
        <v/>
      </c>
      <c r="M138" s="124"/>
      <c r="N138" s="125"/>
      <c r="O138" s="126"/>
      <c r="P138" s="284"/>
      <c r="Q138" s="285"/>
      <c r="R138" s="127" t="str">
        <f>IF(W138=1,"1","")&amp;IF(Y138=1,"2","")&amp;IF(AA138=1,"3","")</f>
        <v/>
      </c>
      <c r="S138" s="108" t="str">
        <f>IF(V138=0,"---",(IF(AND(K138&lt;&gt;"",L138&lt;&gt;""),K138*L138,0)+IF(AND(N139&lt;=K138,M138&lt;&gt;""),N139,0)*0.01*M139+Q138*0.5)*V138*Z138*IF($A$16="Die obigen Angaben in den Zeilen 6 bis 11 sind noch unvollständig",0,1))</f>
        <v>---</v>
      </c>
      <c r="T138" s="106" t="str">
        <f>IF(OR(B138="---",D138="bitte auswählen",D139="bitte auswählen",H138="bitte auswählen"),"---",IF($A$16="Die obigen Angaben in den Zeilen 6 bis 11 sind noch unvollständig",0,1)*X138*V138*Z138* IF(H139=Tabelle4!D$14,IF(W$11-J138&lt;8/24,0,(IF(W$11-J138&lt;14/24,3,6)))+ IF(J139-W$12&lt;8/24,0,(IF(J139-W$12&lt;14/24,3,6)))+MIN(MAX(20,I139),80),IF(I139-I138&lt;8/24,0,(IF(I139-I138&lt;14/24,3,6)))))</f>
        <v>---</v>
      </c>
      <c r="U138" s="110" t="str">
        <f>IF(AND(S138="---",T138="---"),"---",IF(S138&lt;&gt;"---",S138,0)+IF(T138&lt;&gt;"---",T138,0))</f>
        <v>---</v>
      </c>
      <c r="V138" s="273">
        <f>IF(OR(B138="---",D139="bitte auswählen",H138="bitte auswählen",AND(G138="",P138="",OR(J138=0,J139=0))),0,1)</f>
        <v>0</v>
      </c>
      <c r="W138" s="272">
        <f>IF(AND(B138="---",D139="bitte auswählen",H138="bitte auswählen"),0,IF(OR(B138="---",D138="bitte auswählen",H138="bitte auswählen",AND(G138="",P138="",OR(J138=0,J139=0))),1,0))</f>
        <v>0</v>
      </c>
      <c r="X138" s="271">
        <f>IF(X139=H$16,IF(D138&lt;&gt;Tabelle4!C$4,0,1),1)</f>
        <v>1</v>
      </c>
      <c r="Y138" s="272">
        <f>IF(X139=H$16,IF(D138&lt;&gt;Tabelle4!C$4,1,0),0)</f>
        <v>0</v>
      </c>
      <c r="Z138" s="282">
        <f>IF(C138="",1,IF(J$9="bitte angeben",0,IF(OR(C138&lt;EDATE(J$9,-6),J$9&lt;C138),0,1)))</f>
        <v>1</v>
      </c>
      <c r="AA138" s="283">
        <f>IF(C138="",0,IF(J$9="bitte angeben",1,IF(OR(C138&lt;EDATE(J$9,-6),J$9&lt;C138),1,0)))</f>
        <v>0</v>
      </c>
    </row>
    <row r="139" spans="1:27" ht="10.5" customHeight="1" thickBot="1" x14ac:dyDescent="0.25">
      <c r="A139" s="112"/>
      <c r="B139" s="113"/>
      <c r="C139" s="115"/>
      <c r="D139" s="117" t="s">
        <v>22</v>
      </c>
      <c r="E139" s="117"/>
      <c r="F139" s="117"/>
      <c r="G139" s="276" t="s">
        <v>22</v>
      </c>
      <c r="H139" s="317"/>
      <c r="I139" s="318"/>
      <c r="J139" s="277"/>
      <c r="K139" s="121"/>
      <c r="L139" s="278" t="str">
        <f>IF(L138="","","€ je km")</f>
        <v/>
      </c>
      <c r="M139" s="279"/>
      <c r="N139" s="122"/>
      <c r="O139" s="123"/>
      <c r="P139" s="280"/>
      <c r="Q139" s="281"/>
      <c r="R139" s="128"/>
      <c r="S139" s="109"/>
      <c r="T139" s="107"/>
      <c r="U139" s="111"/>
      <c r="V139" s="273"/>
      <c r="W139" s="272"/>
      <c r="X139" s="272">
        <f>VLOOKUP(D139,Tabelle4!K$1:L$5,2,FALSE)</f>
        <v>0</v>
      </c>
      <c r="Y139" s="272"/>
      <c r="Z139" s="273"/>
      <c r="AA139" s="273"/>
    </row>
    <row r="140" spans="1:27" ht="10.5" customHeight="1" x14ac:dyDescent="0.2">
      <c r="A140" s="112">
        <v>59</v>
      </c>
      <c r="B140" s="113" t="str">
        <f>IF(C140="","---",(IF(WEEKDAY(C140,2)=1,"Mo",(IF(WEEKDAY(C140,2)=2,"Di",(IF(WEEKDAY(C140,2)=3,"Mi",(IF(WEEKDAY(C140,2)=4,"Do",(IF(WEEKDAY(C140,2)=5,"Fr",(IF(WEEKDAY(C140,2)=6,"Sa","So")))))))))))))</f>
        <v>---</v>
      </c>
      <c r="C140" s="114"/>
      <c r="D140" s="116" t="s">
        <v>22</v>
      </c>
      <c r="E140" s="116"/>
      <c r="F140" s="116"/>
      <c r="G140" s="274" t="str">
        <f>IF(AND(D140=Tabelle4!C$2,D141=Tabelle4!K$2),F$9,IF(AND(D140=Tabelle4!C$4,D141=Tabelle4!K$2),F$10,IF(AND(D140=Tabelle4!C$2,D141=Tabelle4!K$4),F$11,IF(AND(D140=Tabelle4!C$4,D141=Tabelle4!K$4),F$12,IF(AND(D140=Tabelle4!C$5,D141=Tabelle4!K$2),F$13,IF(OR(D140=Tabelle4!C$6,D141=Tabelle4!K$5),"bitte angeben",IF(OR(AND(D140=Tabelle4!C$2,D141=Tabelle4!K$3),AND(D141=Tabelle4!C$2,D140=Tabelle4!K$3)),"keine Abrechn.","wird ausgefüllt")))))))</f>
        <v>wird ausgefüllt</v>
      </c>
      <c r="H140" s="315" t="s">
        <v>22</v>
      </c>
      <c r="I140" s="316"/>
      <c r="J140" s="320"/>
      <c r="K140" s="120" t="str">
        <f>IF(OR(G140="bitte angeben",G140="wird ausgefüllt",G140="keine Abrechn."),"",IF(G141="hin und zurück",ROUNDUP(2*IF(X140=0,IF(OR(D140=Tabelle4!C$4,D141=Tabelle4!K$5),G140,MIN(F$10,G140)),G140),0),IF(OR(G141="nur hin",G141="nur zurück"),ROUNDUP(IF(X140=0,IF(OR(D140=Tabelle4!C$4,D141=Tabelle4!K$5),G140,MIN(F$10,G140)),G140),0),"")))</f>
        <v/>
      </c>
      <c r="L140" s="275" t="str">
        <f>IF(K140="","",IF(N$16="ja",0.125,0.08))</f>
        <v/>
      </c>
      <c r="M140" s="124"/>
      <c r="N140" s="125"/>
      <c r="O140" s="126"/>
      <c r="P140" s="284"/>
      <c r="Q140" s="285"/>
      <c r="R140" s="127" t="str">
        <f>IF(W140=1,"1","")&amp;IF(Y140=1,"2","")&amp;IF(AA140=1,"3","")</f>
        <v/>
      </c>
      <c r="S140" s="108" t="str">
        <f>IF(V140=0,"---",(IF(AND(K140&lt;&gt;"",L140&lt;&gt;""),K140*L140,0)+IF(AND(N141&lt;=K140,M140&lt;&gt;""),N141,0)*0.01*M141+Q140*0.5)*V140*Z140*IF($A$16="Die obigen Angaben in den Zeilen 6 bis 11 sind noch unvollständig",0,1))</f>
        <v>---</v>
      </c>
      <c r="T140" s="106" t="str">
        <f>IF(OR(B140="---",D140="bitte auswählen",D141="bitte auswählen",H140="bitte auswählen"),"---",IF($A$16="Die obigen Angaben in den Zeilen 6 bis 11 sind noch unvollständig",0,1)*X140*V140*Z140* IF(H141=Tabelle4!D$14,IF(W$11-J140&lt;8/24,0,(IF(W$11-J140&lt;14/24,3,6)))+ IF(J141-W$12&lt;8/24,0,(IF(J141-W$12&lt;14/24,3,6)))+MIN(MAX(20,I141),80),IF(I141-I140&lt;8/24,0,(IF(I141-I140&lt;14/24,3,6)))))</f>
        <v>---</v>
      </c>
      <c r="U140" s="110" t="str">
        <f>IF(AND(S140="---",T140="---"),"---",IF(S140&lt;&gt;"---",S140,0)+IF(T140&lt;&gt;"---",T140,0))</f>
        <v>---</v>
      </c>
      <c r="V140" s="273">
        <f>IF(OR(B140="---",D141="bitte auswählen",H140="bitte auswählen",AND(G140="",P140="",OR(J140=0,J141=0))),0,1)</f>
        <v>0</v>
      </c>
      <c r="W140" s="272">
        <f>IF(AND(B140="---",D141="bitte auswählen",H140="bitte auswählen"),0,IF(OR(B140="---",D140="bitte auswählen",H140="bitte auswählen",AND(G140="",P140="",OR(J140=0,J141=0))),1,0))</f>
        <v>0</v>
      </c>
      <c r="X140" s="271">
        <f>IF(X141=H$16,IF(D140&lt;&gt;Tabelle4!C$4,0,1),1)</f>
        <v>1</v>
      </c>
      <c r="Y140" s="272">
        <f>IF(X141=H$16,IF(D140&lt;&gt;Tabelle4!C$4,1,0),0)</f>
        <v>0</v>
      </c>
      <c r="Z140" s="282">
        <f>IF(C140="",1,IF(J$9="bitte angeben",0,IF(OR(C140&lt;EDATE(J$9,-6),J$9&lt;C140),0,1)))</f>
        <v>1</v>
      </c>
      <c r="AA140" s="283">
        <f>IF(C140="",0,IF(J$9="bitte angeben",1,IF(OR(C140&lt;EDATE(J$9,-6),J$9&lt;C140),1,0)))</f>
        <v>0</v>
      </c>
    </row>
    <row r="141" spans="1:27" ht="10.5" customHeight="1" thickBot="1" x14ac:dyDescent="0.25">
      <c r="A141" s="112"/>
      <c r="B141" s="113"/>
      <c r="C141" s="115"/>
      <c r="D141" s="117" t="s">
        <v>22</v>
      </c>
      <c r="E141" s="117"/>
      <c r="F141" s="117"/>
      <c r="G141" s="276" t="s">
        <v>22</v>
      </c>
      <c r="H141" s="317"/>
      <c r="I141" s="318"/>
      <c r="J141" s="277"/>
      <c r="K141" s="121"/>
      <c r="L141" s="278" t="str">
        <f>IF(L140="","","€ je km")</f>
        <v/>
      </c>
      <c r="M141" s="279"/>
      <c r="N141" s="122"/>
      <c r="O141" s="123"/>
      <c r="P141" s="280"/>
      <c r="Q141" s="281"/>
      <c r="R141" s="128"/>
      <c r="S141" s="109"/>
      <c r="T141" s="107"/>
      <c r="U141" s="111"/>
      <c r="V141" s="273"/>
      <c r="W141" s="272"/>
      <c r="X141" s="272">
        <f>VLOOKUP(D141,Tabelle4!K$1:L$5,2,FALSE)</f>
        <v>0</v>
      </c>
      <c r="Y141" s="272"/>
      <c r="Z141" s="273"/>
      <c r="AA141" s="273"/>
    </row>
    <row r="142" spans="1:27" ht="10.5" customHeight="1" x14ac:dyDescent="0.2">
      <c r="A142" s="112">
        <v>60</v>
      </c>
      <c r="B142" s="113" t="str">
        <f>IF(C142="","---",(IF(WEEKDAY(C142,2)=1,"Mo",(IF(WEEKDAY(C142,2)=2,"Di",(IF(WEEKDAY(C142,2)=3,"Mi",(IF(WEEKDAY(C142,2)=4,"Do",(IF(WEEKDAY(C142,2)=5,"Fr",(IF(WEEKDAY(C142,2)=6,"Sa","So")))))))))))))</f>
        <v>---</v>
      </c>
      <c r="C142" s="114"/>
      <c r="D142" s="116" t="s">
        <v>22</v>
      </c>
      <c r="E142" s="116"/>
      <c r="F142" s="116"/>
      <c r="G142" s="274" t="str">
        <f>IF(AND(D142=Tabelle4!C$2,D143=Tabelle4!K$2),F$9,IF(AND(D142=Tabelle4!C$4,D143=Tabelle4!K$2),F$10,IF(AND(D142=Tabelle4!C$2,D143=Tabelle4!K$4),F$11,IF(AND(D142=Tabelle4!C$4,D143=Tabelle4!K$4),F$12,IF(AND(D142=Tabelle4!C$5,D143=Tabelle4!K$2),F$13,IF(OR(D142=Tabelle4!C$6,D143=Tabelle4!K$5),"bitte angeben",IF(OR(AND(D142=Tabelle4!C$2,D143=Tabelle4!K$3),AND(D143=Tabelle4!C$2,D142=Tabelle4!K$3)),"keine Abrechn.","wird ausgefüllt")))))))</f>
        <v>wird ausgefüllt</v>
      </c>
      <c r="H142" s="315" t="s">
        <v>22</v>
      </c>
      <c r="I142" s="316"/>
      <c r="J142" s="320"/>
      <c r="K142" s="120" t="str">
        <f>IF(OR(G142="bitte angeben",G142="wird ausgefüllt",G142="keine Abrechn."),"",IF(G143="hin und zurück",ROUNDUP(2*IF(X142=0,IF(OR(D142=Tabelle4!C$4,D143=Tabelle4!K$5),G142,MIN(F$10,G142)),G142),0),IF(OR(G143="nur hin",G143="nur zurück"),ROUNDUP(IF(X142=0,IF(OR(D142=Tabelle4!C$4,D143=Tabelle4!K$5),G142,MIN(F$10,G142)),G142),0),"")))</f>
        <v/>
      </c>
      <c r="L142" s="275" t="str">
        <f>IF(K142="","",IF(N$16="ja",0.125,0.08))</f>
        <v/>
      </c>
      <c r="M142" s="124"/>
      <c r="N142" s="125"/>
      <c r="O142" s="126"/>
      <c r="P142" s="284"/>
      <c r="Q142" s="285"/>
      <c r="R142" s="127" t="str">
        <f>IF(W142=1,"1","")&amp;IF(Y142=1,"2","")&amp;IF(AA142=1,"3","")</f>
        <v/>
      </c>
      <c r="S142" s="108" t="str">
        <f>IF(V142=0,"---",(IF(AND(K142&lt;&gt;"",L142&lt;&gt;""),K142*L142,0)+IF(AND(N143&lt;=K142,M142&lt;&gt;""),N143,0)*0.01*M143+Q142*0.5)*V142*Z142*IF($A$16="Die obigen Angaben in den Zeilen 6 bis 11 sind noch unvollständig",0,1))</f>
        <v>---</v>
      </c>
      <c r="T142" s="106" t="str">
        <f>IF(OR(B142="---",D142="bitte auswählen",D143="bitte auswählen",H142="bitte auswählen"),"---",IF($A$16="Die obigen Angaben in den Zeilen 6 bis 11 sind noch unvollständig",0,1)*X142*V142*Z142* IF(H143=Tabelle4!D$14,IF(W$11-J142&lt;8/24,0,(IF(W$11-J142&lt;14/24,3,6)))+ IF(J143-W$12&lt;8/24,0,(IF(J143-W$12&lt;14/24,3,6)))+MIN(MAX(20,I143),80),IF(I143-I142&lt;8/24,0,(IF(I143-I142&lt;14/24,3,6)))))</f>
        <v>---</v>
      </c>
      <c r="U142" s="110" t="str">
        <f>IF(AND(S142="---",T142="---"),"---",IF(S142&lt;&gt;"---",S142,0)+IF(T142&lt;&gt;"---",T142,0))</f>
        <v>---</v>
      </c>
      <c r="V142" s="273">
        <f>IF(OR(B142="---",D143="bitte auswählen",H142="bitte auswählen",AND(G142="",P142="",OR(J142=0,J143=0))),0,1)</f>
        <v>0</v>
      </c>
      <c r="W142" s="272">
        <f>IF(AND(B142="---",D143="bitte auswählen",H142="bitte auswählen"),0,IF(OR(B142="---",D142="bitte auswählen",H142="bitte auswählen",AND(G142="",P142="",OR(J142=0,J143=0))),1,0))</f>
        <v>0</v>
      </c>
      <c r="X142" s="271">
        <f>IF(X143=H$16,IF(D142&lt;&gt;Tabelle4!C$4,0,1),1)</f>
        <v>1</v>
      </c>
      <c r="Y142" s="272">
        <f>IF(X143=H$16,IF(D142&lt;&gt;Tabelle4!C$4,1,0),0)</f>
        <v>0</v>
      </c>
      <c r="Z142" s="282">
        <f>IF(C142="",1,IF(J$9="bitte angeben",0,IF(OR(C142&lt;EDATE(J$9,-6),J$9&lt;C142),0,1)))</f>
        <v>1</v>
      </c>
      <c r="AA142" s="283">
        <f>IF(C142="",0,IF(J$9="bitte angeben",1,IF(OR(C142&lt;EDATE(J$9,-6),J$9&lt;C142),1,0)))</f>
        <v>0</v>
      </c>
    </row>
    <row r="143" spans="1:27" ht="10.5" customHeight="1" thickBot="1" x14ac:dyDescent="0.25">
      <c r="A143" s="146"/>
      <c r="B143" s="141"/>
      <c r="C143" s="115"/>
      <c r="D143" s="117" t="s">
        <v>22</v>
      </c>
      <c r="E143" s="117"/>
      <c r="F143" s="117"/>
      <c r="G143" s="276" t="s">
        <v>22</v>
      </c>
      <c r="H143" s="317"/>
      <c r="I143" s="318"/>
      <c r="J143" s="277"/>
      <c r="K143" s="121"/>
      <c r="L143" s="278" t="str">
        <f>IF(L142="","","€ je km")</f>
        <v/>
      </c>
      <c r="M143" s="279"/>
      <c r="N143" s="122"/>
      <c r="O143" s="123"/>
      <c r="P143" s="280"/>
      <c r="Q143" s="281"/>
      <c r="R143" s="128"/>
      <c r="S143" s="109"/>
      <c r="T143" s="107"/>
      <c r="U143" s="111"/>
      <c r="V143" s="273"/>
      <c r="W143" s="272"/>
      <c r="X143" s="272">
        <f>VLOOKUP(D143,Tabelle4!K$1:L$5,2,FALSE)</f>
        <v>0</v>
      </c>
      <c r="Y143" s="272"/>
      <c r="Z143" s="273"/>
      <c r="AA143" s="273"/>
    </row>
    <row r="144" spans="1:27" ht="13.5" thickBot="1" x14ac:dyDescent="0.25">
      <c r="A144" s="11"/>
      <c r="B144" s="12"/>
      <c r="C144" s="13"/>
      <c r="D144" s="13"/>
      <c r="E144" s="13"/>
      <c r="F144" s="13"/>
      <c r="G144" s="13"/>
      <c r="H144" s="129" t="s">
        <v>9</v>
      </c>
      <c r="I144" s="290"/>
      <c r="J144" s="130"/>
      <c r="K144" s="14">
        <f>SUM(K24:K143)</f>
        <v>0</v>
      </c>
      <c r="L144" s="15"/>
      <c r="M144" s="15"/>
      <c r="N144" s="15"/>
      <c r="O144" s="15"/>
      <c r="P144" s="64">
        <f>COUNTIF(P24:Q143,"f")+COUNTIF(P24:Q143,"a")</f>
        <v>0</v>
      </c>
      <c r="Q144" s="15"/>
      <c r="R144" s="15"/>
      <c r="S144" s="131" t="s">
        <v>1</v>
      </c>
      <c r="T144" s="132"/>
      <c r="U144" s="18">
        <f>SUM(U24:U143)</f>
        <v>0</v>
      </c>
      <c r="AA144" s="32"/>
    </row>
    <row r="145" spans="7:27" x14ac:dyDescent="0.2">
      <c r="G145" s="10"/>
      <c r="H145" s="9"/>
      <c r="I145" s="270"/>
      <c r="X145" s="32"/>
    </row>
    <row r="146" spans="7:27" x14ac:dyDescent="0.2">
      <c r="AA146" s="32"/>
    </row>
    <row r="147" spans="7:27" x14ac:dyDescent="0.2">
      <c r="X147" s="32"/>
    </row>
    <row r="148" spans="7:27" x14ac:dyDescent="0.2">
      <c r="AA148" s="32"/>
    </row>
    <row r="149" spans="7:27" x14ac:dyDescent="0.2">
      <c r="X149" s="32"/>
    </row>
    <row r="150" spans="7:27" x14ac:dyDescent="0.2">
      <c r="AA150" s="32"/>
    </row>
    <row r="151" spans="7:27" x14ac:dyDescent="0.2">
      <c r="X151" s="32"/>
    </row>
    <row r="152" spans="7:27" x14ac:dyDescent="0.2">
      <c r="AA152" s="32"/>
    </row>
    <row r="154" spans="7:27" x14ac:dyDescent="0.2">
      <c r="AA154" s="32"/>
    </row>
    <row r="156" spans="7:27" x14ac:dyDescent="0.2">
      <c r="AA156" s="32"/>
    </row>
    <row r="158" spans="7:27" x14ac:dyDescent="0.2">
      <c r="AA158" s="32"/>
    </row>
    <row r="159" spans="7:27" x14ac:dyDescent="0.2">
      <c r="AA159" s="32"/>
    </row>
  </sheetData>
  <sheetProtection password="C97D" sheet="1" objects="1" scenarios="1" selectLockedCells="1"/>
  <dataConsolidate/>
  <mergeCells count="866">
    <mergeCell ref="H140:I140"/>
    <mergeCell ref="H142:I142"/>
    <mergeCell ref="H116:I116"/>
    <mergeCell ref="H118:I118"/>
    <mergeCell ref="H120:I120"/>
    <mergeCell ref="H122:I122"/>
    <mergeCell ref="H124:I124"/>
    <mergeCell ref="H126:I126"/>
    <mergeCell ref="H128:I128"/>
    <mergeCell ref="H130:I130"/>
    <mergeCell ref="H132:I132"/>
    <mergeCell ref="H98:I98"/>
    <mergeCell ref="H100:I100"/>
    <mergeCell ref="H102:I102"/>
    <mergeCell ref="H104:I104"/>
    <mergeCell ref="H106:I106"/>
    <mergeCell ref="H108:I108"/>
    <mergeCell ref="H110:I110"/>
    <mergeCell ref="H112:I112"/>
    <mergeCell ref="H114:I114"/>
    <mergeCell ref="H80:I80"/>
    <mergeCell ref="H82:I82"/>
    <mergeCell ref="H84:I84"/>
    <mergeCell ref="H86:I86"/>
    <mergeCell ref="H88:I88"/>
    <mergeCell ref="H90:I90"/>
    <mergeCell ref="H92:I92"/>
    <mergeCell ref="H94:I94"/>
    <mergeCell ref="H96:I96"/>
    <mergeCell ref="H58:I58"/>
    <mergeCell ref="H60:I60"/>
    <mergeCell ref="H62:I62"/>
    <mergeCell ref="H64:I64"/>
    <mergeCell ref="H66:I66"/>
    <mergeCell ref="H68:I68"/>
    <mergeCell ref="H70:I70"/>
    <mergeCell ref="H72:I72"/>
    <mergeCell ref="H74:I74"/>
    <mergeCell ref="H40:I40"/>
    <mergeCell ref="H42:I42"/>
    <mergeCell ref="H44:I44"/>
    <mergeCell ref="H46:I46"/>
    <mergeCell ref="H48:I48"/>
    <mergeCell ref="H50:I50"/>
    <mergeCell ref="H52:I52"/>
    <mergeCell ref="H54:I54"/>
    <mergeCell ref="H56:I56"/>
    <mergeCell ref="U34:U35"/>
    <mergeCell ref="S32:S33"/>
    <mergeCell ref="T42:T43"/>
    <mergeCell ref="U42:U43"/>
    <mergeCell ref="T32:T33"/>
    <mergeCell ref="U32:U33"/>
    <mergeCell ref="U38:U39"/>
    <mergeCell ref="H5:I5"/>
    <mergeCell ref="H6:I6"/>
    <mergeCell ref="H7:I7"/>
    <mergeCell ref="H9:I9"/>
    <mergeCell ref="H10:I10"/>
    <mergeCell ref="H11:I11"/>
    <mergeCell ref="H15:I15"/>
    <mergeCell ref="H16:I16"/>
    <mergeCell ref="A17:I17"/>
    <mergeCell ref="A18:I18"/>
    <mergeCell ref="A19:I19"/>
    <mergeCell ref="A20:I20"/>
    <mergeCell ref="H22:I22"/>
    <mergeCell ref="D21:I21"/>
    <mergeCell ref="H24:I24"/>
    <mergeCell ref="H26:I26"/>
    <mergeCell ref="H28:I28"/>
    <mergeCell ref="T48:T49"/>
    <mergeCell ref="U48:U49"/>
    <mergeCell ref="T54:T55"/>
    <mergeCell ref="U54:U55"/>
    <mergeCell ref="T44:T45"/>
    <mergeCell ref="U44:U45"/>
    <mergeCell ref="R38:R39"/>
    <mergeCell ref="U40:U41"/>
    <mergeCell ref="S44:S45"/>
    <mergeCell ref="R48:R49"/>
    <mergeCell ref="R40:R41"/>
    <mergeCell ref="S40:S41"/>
    <mergeCell ref="S42:S43"/>
    <mergeCell ref="M58:O58"/>
    <mergeCell ref="N59:O59"/>
    <mergeCell ref="M56:O56"/>
    <mergeCell ref="N57:O57"/>
    <mergeCell ref="R34:R35"/>
    <mergeCell ref="N83:O83"/>
    <mergeCell ref="M60:O60"/>
    <mergeCell ref="N61:O61"/>
    <mergeCell ref="M62:O62"/>
    <mergeCell ref="N63:O63"/>
    <mergeCell ref="M64:O64"/>
    <mergeCell ref="N65:O65"/>
    <mergeCell ref="N45:O45"/>
    <mergeCell ref="M80:O80"/>
    <mergeCell ref="R44:R45"/>
    <mergeCell ref="R46:R47"/>
    <mergeCell ref="R36:R37"/>
    <mergeCell ref="N143:O143"/>
    <mergeCell ref="M120:O120"/>
    <mergeCell ref="N121:O121"/>
    <mergeCell ref="M122:O122"/>
    <mergeCell ref="N123:O123"/>
    <mergeCell ref="M124:O124"/>
    <mergeCell ref="N125:O125"/>
    <mergeCell ref="M126:O126"/>
    <mergeCell ref="N127:O127"/>
    <mergeCell ref="M128:O128"/>
    <mergeCell ref="V9:W9"/>
    <mergeCell ref="V14:W14"/>
    <mergeCell ref="V15:W15"/>
    <mergeCell ref="S21:S23"/>
    <mergeCell ref="D24:F24"/>
    <mergeCell ref="D25:F25"/>
    <mergeCell ref="N15:R15"/>
    <mergeCell ref="N16:R16"/>
    <mergeCell ref="M24:O24"/>
    <mergeCell ref="N25:O25"/>
    <mergeCell ref="M21:O21"/>
    <mergeCell ref="M22:O22"/>
    <mergeCell ref="M23:O23"/>
    <mergeCell ref="J17:U20"/>
    <mergeCell ref="V17:W23"/>
    <mergeCell ref="A21:A23"/>
    <mergeCell ref="D22:F22"/>
    <mergeCell ref="D23:F23"/>
    <mergeCell ref="A24:A25"/>
    <mergeCell ref="C21:C23"/>
    <mergeCell ref="X17:Y23"/>
    <mergeCell ref="Z17:AA23"/>
    <mergeCell ref="M26:O26"/>
    <mergeCell ref="N27:O27"/>
    <mergeCell ref="T21:T23"/>
    <mergeCell ref="R24:R25"/>
    <mergeCell ref="U26:U27"/>
    <mergeCell ref="R30:R31"/>
    <mergeCell ref="R32:R33"/>
    <mergeCell ref="N31:O31"/>
    <mergeCell ref="P21:Q21"/>
    <mergeCell ref="P22:Q23"/>
    <mergeCell ref="S28:S29"/>
    <mergeCell ref="T28:T29"/>
    <mergeCell ref="U28:U29"/>
    <mergeCell ref="S26:S27"/>
    <mergeCell ref="U24:U25"/>
    <mergeCell ref="N29:O29"/>
    <mergeCell ref="U21:U23"/>
    <mergeCell ref="U30:U31"/>
    <mergeCell ref="M30:O30"/>
    <mergeCell ref="M32:O32"/>
    <mergeCell ref="N33:O33"/>
    <mergeCell ref="S30:S31"/>
    <mergeCell ref="U136:U137"/>
    <mergeCell ref="D137:F137"/>
    <mergeCell ref="S142:S143"/>
    <mergeCell ref="T142:T143"/>
    <mergeCell ref="C122:C123"/>
    <mergeCell ref="D122:F122"/>
    <mergeCell ref="K122:K123"/>
    <mergeCell ref="D123:F123"/>
    <mergeCell ref="C142:C143"/>
    <mergeCell ref="D142:F142"/>
    <mergeCell ref="K142:K143"/>
    <mergeCell ref="D143:F143"/>
    <mergeCell ref="S138:S139"/>
    <mergeCell ref="T138:T139"/>
    <mergeCell ref="R138:R139"/>
    <mergeCell ref="M138:O138"/>
    <mergeCell ref="N139:O139"/>
    <mergeCell ref="S136:S137"/>
    <mergeCell ref="T136:T137"/>
    <mergeCell ref="M136:O136"/>
    <mergeCell ref="N137:O137"/>
    <mergeCell ref="N133:O133"/>
    <mergeCell ref="M134:O134"/>
    <mergeCell ref="M142:O142"/>
    <mergeCell ref="R128:R129"/>
    <mergeCell ref="N129:O129"/>
    <mergeCell ref="M130:O130"/>
    <mergeCell ref="N131:O131"/>
    <mergeCell ref="M132:O132"/>
    <mergeCell ref="N135:O135"/>
    <mergeCell ref="R130:R131"/>
    <mergeCell ref="D135:F135"/>
    <mergeCell ref="R134:R135"/>
    <mergeCell ref="H134:I134"/>
    <mergeCell ref="D83:F83"/>
    <mergeCell ref="R52:R53"/>
    <mergeCell ref="T102:T103"/>
    <mergeCell ref="R54:R55"/>
    <mergeCell ref="R86:R87"/>
    <mergeCell ref="R88:R89"/>
    <mergeCell ref="R42:R43"/>
    <mergeCell ref="M40:O40"/>
    <mergeCell ref="N41:O41"/>
    <mergeCell ref="M42:O42"/>
    <mergeCell ref="N43:O43"/>
    <mergeCell ref="M44:O44"/>
    <mergeCell ref="M84:O84"/>
    <mergeCell ref="N85:O85"/>
    <mergeCell ref="S100:S101"/>
    <mergeCell ref="S102:S103"/>
    <mergeCell ref="R100:R101"/>
    <mergeCell ref="K48:K49"/>
    <mergeCell ref="T88:T89"/>
    <mergeCell ref="K44:K45"/>
    <mergeCell ref="M46:O46"/>
    <mergeCell ref="N47:O47"/>
    <mergeCell ref="N49:O49"/>
    <mergeCell ref="M50:O50"/>
    <mergeCell ref="B134:B135"/>
    <mergeCell ref="C134:C135"/>
    <mergeCell ref="D134:F134"/>
    <mergeCell ref="K134:K135"/>
    <mergeCell ref="A138:A139"/>
    <mergeCell ref="B138:B139"/>
    <mergeCell ref="C138:C139"/>
    <mergeCell ref="D138:F138"/>
    <mergeCell ref="K138:K139"/>
    <mergeCell ref="D139:F139"/>
    <mergeCell ref="A136:A137"/>
    <mergeCell ref="B136:B137"/>
    <mergeCell ref="C136:C137"/>
    <mergeCell ref="D136:F136"/>
    <mergeCell ref="K136:K137"/>
    <mergeCell ref="H136:I136"/>
    <mergeCell ref="H138:I138"/>
    <mergeCell ref="B108:B109"/>
    <mergeCell ref="C126:C127"/>
    <mergeCell ref="D126:F126"/>
    <mergeCell ref="K126:K127"/>
    <mergeCell ref="D131:F131"/>
    <mergeCell ref="A122:A123"/>
    <mergeCell ref="B122:B123"/>
    <mergeCell ref="A124:A125"/>
    <mergeCell ref="B124:B125"/>
    <mergeCell ref="C124:C125"/>
    <mergeCell ref="D124:F124"/>
    <mergeCell ref="K124:K125"/>
    <mergeCell ref="K120:K121"/>
    <mergeCell ref="D125:F125"/>
    <mergeCell ref="A130:A131"/>
    <mergeCell ref="B130:B131"/>
    <mergeCell ref="C130:C131"/>
    <mergeCell ref="A126:A127"/>
    <mergeCell ref="B126:B127"/>
    <mergeCell ref="B116:B117"/>
    <mergeCell ref="C116:C117"/>
    <mergeCell ref="C108:C109"/>
    <mergeCell ref="K108:K109"/>
    <mergeCell ref="D129:F129"/>
    <mergeCell ref="A2:F2"/>
    <mergeCell ref="D7:F7"/>
    <mergeCell ref="D8:F8"/>
    <mergeCell ref="D14:F14"/>
    <mergeCell ref="A120:A121"/>
    <mergeCell ref="B120:B121"/>
    <mergeCell ref="C120:C121"/>
    <mergeCell ref="D120:F120"/>
    <mergeCell ref="D54:F54"/>
    <mergeCell ref="D55:F55"/>
    <mergeCell ref="D56:F56"/>
    <mergeCell ref="D57:F57"/>
    <mergeCell ref="D58:F58"/>
    <mergeCell ref="D59:F59"/>
    <mergeCell ref="D60:F60"/>
    <mergeCell ref="D61:F61"/>
    <mergeCell ref="A114:A115"/>
    <mergeCell ref="B114:B115"/>
    <mergeCell ref="C114:C115"/>
    <mergeCell ref="A112:A113"/>
    <mergeCell ref="B112:B113"/>
    <mergeCell ref="C112:C113"/>
    <mergeCell ref="A8:C8"/>
    <mergeCell ref="A14:C14"/>
    <mergeCell ref="A1:N1"/>
    <mergeCell ref="O1:U1"/>
    <mergeCell ref="K24:K25"/>
    <mergeCell ref="S24:S25"/>
    <mergeCell ref="R21:R23"/>
    <mergeCell ref="S15:S16"/>
    <mergeCell ref="K30:K31"/>
    <mergeCell ref="S38:S39"/>
    <mergeCell ref="A128:A129"/>
    <mergeCell ref="B128:B129"/>
    <mergeCell ref="C128:C129"/>
    <mergeCell ref="D86:F86"/>
    <mergeCell ref="D87:F87"/>
    <mergeCell ref="D88:F88"/>
    <mergeCell ref="D89:F89"/>
    <mergeCell ref="D90:F90"/>
    <mergeCell ref="D91:F91"/>
    <mergeCell ref="D92:F92"/>
    <mergeCell ref="D93:F93"/>
    <mergeCell ref="D94:F94"/>
    <mergeCell ref="A118:A119"/>
    <mergeCell ref="B118:B119"/>
    <mergeCell ref="C118:C119"/>
    <mergeCell ref="A116:A117"/>
    <mergeCell ref="A4:C4"/>
    <mergeCell ref="U15:U16"/>
    <mergeCell ref="H8:L8"/>
    <mergeCell ref="O6:T8"/>
    <mergeCell ref="O3:T5"/>
    <mergeCell ref="A3:E3"/>
    <mergeCell ref="A6:C6"/>
    <mergeCell ref="T15:T16"/>
    <mergeCell ref="D6:F6"/>
    <mergeCell ref="D5:F5"/>
    <mergeCell ref="H3:L4"/>
    <mergeCell ref="H14:U14"/>
    <mergeCell ref="J15:M15"/>
    <mergeCell ref="J16:M16"/>
    <mergeCell ref="M3:N4"/>
    <mergeCell ref="M8:N8"/>
    <mergeCell ref="A9:E9"/>
    <mergeCell ref="A10:E10"/>
    <mergeCell ref="J10:M10"/>
    <mergeCell ref="J5:M5"/>
    <mergeCell ref="J6:M6"/>
    <mergeCell ref="J7:M7"/>
    <mergeCell ref="J9:M9"/>
    <mergeCell ref="O9:T9"/>
    <mergeCell ref="A140:A141"/>
    <mergeCell ref="B140:B141"/>
    <mergeCell ref="C140:C141"/>
    <mergeCell ref="K140:K141"/>
    <mergeCell ref="S140:S141"/>
    <mergeCell ref="T140:T141"/>
    <mergeCell ref="T116:T117"/>
    <mergeCell ref="A110:A111"/>
    <mergeCell ref="B110:B111"/>
    <mergeCell ref="C110:C111"/>
    <mergeCell ref="K110:K111"/>
    <mergeCell ref="S110:S111"/>
    <mergeCell ref="T110:T111"/>
    <mergeCell ref="T130:T131"/>
    <mergeCell ref="T126:T127"/>
    <mergeCell ref="N117:O117"/>
    <mergeCell ref="S112:S113"/>
    <mergeCell ref="R112:R113"/>
    <mergeCell ref="A132:A133"/>
    <mergeCell ref="B132:B133"/>
    <mergeCell ref="C132:C133"/>
    <mergeCell ref="D132:F132"/>
    <mergeCell ref="K132:K133"/>
    <mergeCell ref="A134:A135"/>
    <mergeCell ref="A106:A107"/>
    <mergeCell ref="B106:B107"/>
    <mergeCell ref="C106:C107"/>
    <mergeCell ref="K106:K107"/>
    <mergeCell ref="A15:F15"/>
    <mergeCell ref="A7:C7"/>
    <mergeCell ref="K130:K131"/>
    <mergeCell ref="S130:S131"/>
    <mergeCell ref="D127:F127"/>
    <mergeCell ref="R126:R127"/>
    <mergeCell ref="M118:O118"/>
    <mergeCell ref="N119:O119"/>
    <mergeCell ref="D114:F114"/>
    <mergeCell ref="D115:F115"/>
    <mergeCell ref="D116:F116"/>
    <mergeCell ref="D117:F117"/>
    <mergeCell ref="M112:O112"/>
    <mergeCell ref="N113:O113"/>
    <mergeCell ref="M114:O114"/>
    <mergeCell ref="N115:O115"/>
    <mergeCell ref="K116:K117"/>
    <mergeCell ref="K114:K115"/>
    <mergeCell ref="M116:O116"/>
    <mergeCell ref="A108:A109"/>
    <mergeCell ref="T100:T101"/>
    <mergeCell ref="U100:U101"/>
    <mergeCell ref="R50:R51"/>
    <mergeCell ref="R60:R61"/>
    <mergeCell ref="U80:U81"/>
    <mergeCell ref="S60:S61"/>
    <mergeCell ref="T60:T61"/>
    <mergeCell ref="S52:S53"/>
    <mergeCell ref="T50:T51"/>
    <mergeCell ref="T52:T53"/>
    <mergeCell ref="U88:U89"/>
    <mergeCell ref="U58:U59"/>
    <mergeCell ref="R56:R57"/>
    <mergeCell ref="R58:R59"/>
    <mergeCell ref="T56:T57"/>
    <mergeCell ref="U56:U57"/>
    <mergeCell ref="S58:S59"/>
    <mergeCell ref="T58:T59"/>
    <mergeCell ref="S54:S55"/>
    <mergeCell ref="U60:U61"/>
    <mergeCell ref="S50:S51"/>
    <mergeCell ref="U52:U53"/>
    <mergeCell ref="D110:F110"/>
    <mergeCell ref="R120:R121"/>
    <mergeCell ref="S120:S121"/>
    <mergeCell ref="D111:F111"/>
    <mergeCell ref="R124:R125"/>
    <mergeCell ref="U86:U87"/>
    <mergeCell ref="S86:S87"/>
    <mergeCell ref="T86:T87"/>
    <mergeCell ref="T104:T105"/>
    <mergeCell ref="U104:U105"/>
    <mergeCell ref="U108:U109"/>
    <mergeCell ref="S98:S99"/>
    <mergeCell ref="T98:T99"/>
    <mergeCell ref="U98:U99"/>
    <mergeCell ref="R98:R99"/>
    <mergeCell ref="S88:S89"/>
    <mergeCell ref="R122:R123"/>
    <mergeCell ref="U122:U123"/>
    <mergeCell ref="T120:T121"/>
    <mergeCell ref="U120:U121"/>
    <mergeCell ref="S114:S115"/>
    <mergeCell ref="T114:T115"/>
    <mergeCell ref="U114:U115"/>
    <mergeCell ref="R104:R105"/>
    <mergeCell ref="A98:A99"/>
    <mergeCell ref="B98:B99"/>
    <mergeCell ref="C98:C99"/>
    <mergeCell ref="K98:K99"/>
    <mergeCell ref="D98:F98"/>
    <mergeCell ref="D99:F99"/>
    <mergeCell ref="M98:O98"/>
    <mergeCell ref="N99:O99"/>
    <mergeCell ref="A104:A105"/>
    <mergeCell ref="B104:B105"/>
    <mergeCell ref="C104:C105"/>
    <mergeCell ref="K104:K105"/>
    <mergeCell ref="A102:A103"/>
    <mergeCell ref="B102:B103"/>
    <mergeCell ref="A100:A101"/>
    <mergeCell ref="B100:B101"/>
    <mergeCell ref="C100:C101"/>
    <mergeCell ref="K100:K101"/>
    <mergeCell ref="D100:F100"/>
    <mergeCell ref="D101:F101"/>
    <mergeCell ref="C102:C103"/>
    <mergeCell ref="D102:F102"/>
    <mergeCell ref="K102:K103"/>
    <mergeCell ref="D103:F103"/>
    <mergeCell ref="A96:A97"/>
    <mergeCell ref="B96:B97"/>
    <mergeCell ref="C96:C97"/>
    <mergeCell ref="K96:K97"/>
    <mergeCell ref="S96:S97"/>
    <mergeCell ref="T96:T97"/>
    <mergeCell ref="U96:U97"/>
    <mergeCell ref="D96:F96"/>
    <mergeCell ref="D97:F97"/>
    <mergeCell ref="R96:R97"/>
    <mergeCell ref="M96:O96"/>
    <mergeCell ref="N97:O97"/>
    <mergeCell ref="A94:A95"/>
    <mergeCell ref="B94:B95"/>
    <mergeCell ref="C94:C95"/>
    <mergeCell ref="K94:K95"/>
    <mergeCell ref="S94:S95"/>
    <mergeCell ref="T94:T95"/>
    <mergeCell ref="U94:U95"/>
    <mergeCell ref="D95:F95"/>
    <mergeCell ref="R94:R95"/>
    <mergeCell ref="M94:O94"/>
    <mergeCell ref="N95:O95"/>
    <mergeCell ref="A92:A93"/>
    <mergeCell ref="B92:B93"/>
    <mergeCell ref="C92:C93"/>
    <mergeCell ref="K92:K93"/>
    <mergeCell ref="S92:S93"/>
    <mergeCell ref="T92:T93"/>
    <mergeCell ref="U92:U93"/>
    <mergeCell ref="R92:R93"/>
    <mergeCell ref="M92:O92"/>
    <mergeCell ref="N93:O93"/>
    <mergeCell ref="A90:A91"/>
    <mergeCell ref="B90:B91"/>
    <mergeCell ref="C90:C91"/>
    <mergeCell ref="K90:K91"/>
    <mergeCell ref="S90:S91"/>
    <mergeCell ref="T90:T91"/>
    <mergeCell ref="U90:U91"/>
    <mergeCell ref="R90:R91"/>
    <mergeCell ref="M90:O90"/>
    <mergeCell ref="N91:O91"/>
    <mergeCell ref="A88:A89"/>
    <mergeCell ref="B88:B89"/>
    <mergeCell ref="C88:C89"/>
    <mergeCell ref="K88:K89"/>
    <mergeCell ref="A86:A87"/>
    <mergeCell ref="B86:B87"/>
    <mergeCell ref="C86:C87"/>
    <mergeCell ref="K86:K87"/>
    <mergeCell ref="N89:O89"/>
    <mergeCell ref="M86:O86"/>
    <mergeCell ref="N87:O87"/>
    <mergeCell ref="M88:O88"/>
    <mergeCell ref="A84:A85"/>
    <mergeCell ref="T84:T85"/>
    <mergeCell ref="A80:A81"/>
    <mergeCell ref="B80:B81"/>
    <mergeCell ref="C80:C81"/>
    <mergeCell ref="K80:K81"/>
    <mergeCell ref="S80:S81"/>
    <mergeCell ref="T80:T81"/>
    <mergeCell ref="A82:A83"/>
    <mergeCell ref="B82:B83"/>
    <mergeCell ref="D80:F80"/>
    <mergeCell ref="D81:F81"/>
    <mergeCell ref="R80:R81"/>
    <mergeCell ref="B84:B85"/>
    <mergeCell ref="C84:C85"/>
    <mergeCell ref="K84:K85"/>
    <mergeCell ref="R84:R85"/>
    <mergeCell ref="S84:S85"/>
    <mergeCell ref="D84:F84"/>
    <mergeCell ref="D85:F85"/>
    <mergeCell ref="C82:C83"/>
    <mergeCell ref="D82:F82"/>
    <mergeCell ref="N81:O81"/>
    <mergeCell ref="M82:O82"/>
    <mergeCell ref="A78:A79"/>
    <mergeCell ref="B78:B79"/>
    <mergeCell ref="C78:C79"/>
    <mergeCell ref="K78:K79"/>
    <mergeCell ref="S78:S79"/>
    <mergeCell ref="T78:T79"/>
    <mergeCell ref="U78:U79"/>
    <mergeCell ref="D78:F78"/>
    <mergeCell ref="D79:F79"/>
    <mergeCell ref="R78:R79"/>
    <mergeCell ref="M78:O78"/>
    <mergeCell ref="N79:O79"/>
    <mergeCell ref="H78:I78"/>
    <mergeCell ref="A76:A77"/>
    <mergeCell ref="B76:B77"/>
    <mergeCell ref="C76:C77"/>
    <mergeCell ref="K76:K77"/>
    <mergeCell ref="S76:S77"/>
    <mergeCell ref="T76:T77"/>
    <mergeCell ref="U76:U77"/>
    <mergeCell ref="D76:F76"/>
    <mergeCell ref="D77:F77"/>
    <mergeCell ref="R76:R77"/>
    <mergeCell ref="M76:O76"/>
    <mergeCell ref="N77:O77"/>
    <mergeCell ref="H76:I76"/>
    <mergeCell ref="A74:A75"/>
    <mergeCell ref="B74:B75"/>
    <mergeCell ref="C74:C75"/>
    <mergeCell ref="K74:K75"/>
    <mergeCell ref="S74:S75"/>
    <mergeCell ref="T74:T75"/>
    <mergeCell ref="U74:U75"/>
    <mergeCell ref="D74:F74"/>
    <mergeCell ref="D75:F75"/>
    <mergeCell ref="R74:R75"/>
    <mergeCell ref="M74:O74"/>
    <mergeCell ref="N75:O75"/>
    <mergeCell ref="A72:A73"/>
    <mergeCell ref="B72:B73"/>
    <mergeCell ref="C72:C73"/>
    <mergeCell ref="K72:K73"/>
    <mergeCell ref="S72:S73"/>
    <mergeCell ref="T72:T73"/>
    <mergeCell ref="U72:U73"/>
    <mergeCell ref="D72:F72"/>
    <mergeCell ref="D73:F73"/>
    <mergeCell ref="R72:R73"/>
    <mergeCell ref="M72:O72"/>
    <mergeCell ref="N73:O73"/>
    <mergeCell ref="A70:A71"/>
    <mergeCell ref="B70:B71"/>
    <mergeCell ref="C70:C71"/>
    <mergeCell ref="K70:K71"/>
    <mergeCell ref="S70:S71"/>
    <mergeCell ref="T70:T71"/>
    <mergeCell ref="U70:U71"/>
    <mergeCell ref="D70:F70"/>
    <mergeCell ref="D71:F71"/>
    <mergeCell ref="R70:R71"/>
    <mergeCell ref="M70:O70"/>
    <mergeCell ref="N71:O71"/>
    <mergeCell ref="A68:A69"/>
    <mergeCell ref="B68:B69"/>
    <mergeCell ref="C68:C69"/>
    <mergeCell ref="K68:K69"/>
    <mergeCell ref="S68:S69"/>
    <mergeCell ref="T68:T69"/>
    <mergeCell ref="U68:U69"/>
    <mergeCell ref="D68:F68"/>
    <mergeCell ref="D69:F69"/>
    <mergeCell ref="R68:R69"/>
    <mergeCell ref="M68:O68"/>
    <mergeCell ref="N69:O69"/>
    <mergeCell ref="A66:A67"/>
    <mergeCell ref="B66:B67"/>
    <mergeCell ref="C66:C67"/>
    <mergeCell ref="K66:K67"/>
    <mergeCell ref="S66:S67"/>
    <mergeCell ref="T66:T67"/>
    <mergeCell ref="U66:U67"/>
    <mergeCell ref="D66:F66"/>
    <mergeCell ref="D67:F67"/>
    <mergeCell ref="R66:R67"/>
    <mergeCell ref="M66:O66"/>
    <mergeCell ref="N67:O67"/>
    <mergeCell ref="A50:A51"/>
    <mergeCell ref="A52:A53"/>
    <mergeCell ref="M38:O38"/>
    <mergeCell ref="N39:O39"/>
    <mergeCell ref="N35:O35"/>
    <mergeCell ref="M36:O36"/>
    <mergeCell ref="N37:O37"/>
    <mergeCell ref="N51:O51"/>
    <mergeCell ref="M52:O52"/>
    <mergeCell ref="C46:C47"/>
    <mergeCell ref="B46:B47"/>
    <mergeCell ref="D46:F46"/>
    <mergeCell ref="D47:F47"/>
    <mergeCell ref="D48:F48"/>
    <mergeCell ref="D49:F49"/>
    <mergeCell ref="D53:F53"/>
    <mergeCell ref="A42:A43"/>
    <mergeCell ref="D45:F45"/>
    <mergeCell ref="M48:O48"/>
    <mergeCell ref="A34:A35"/>
    <mergeCell ref="M34:O34"/>
    <mergeCell ref="C48:C49"/>
    <mergeCell ref="B50:B51"/>
    <mergeCell ref="D36:F36"/>
    <mergeCell ref="A142:A143"/>
    <mergeCell ref="A56:A57"/>
    <mergeCell ref="B56:B57"/>
    <mergeCell ref="C56:C57"/>
    <mergeCell ref="K56:K57"/>
    <mergeCell ref="A60:A61"/>
    <mergeCell ref="B60:B61"/>
    <mergeCell ref="C60:C61"/>
    <mergeCell ref="K60:K61"/>
    <mergeCell ref="A64:A65"/>
    <mergeCell ref="B64:B65"/>
    <mergeCell ref="C64:C65"/>
    <mergeCell ref="D64:F64"/>
    <mergeCell ref="D65:F65"/>
    <mergeCell ref="K112:K113"/>
    <mergeCell ref="C62:C63"/>
    <mergeCell ref="D62:F62"/>
    <mergeCell ref="D63:F63"/>
    <mergeCell ref="D112:F112"/>
    <mergeCell ref="D113:F113"/>
    <mergeCell ref="D106:F106"/>
    <mergeCell ref="A62:A63"/>
    <mergeCell ref="B62:B63"/>
    <mergeCell ref="A58:A59"/>
    <mergeCell ref="B54:B55"/>
    <mergeCell ref="K54:K55"/>
    <mergeCell ref="A36:A37"/>
    <mergeCell ref="A38:A39"/>
    <mergeCell ref="D26:F26"/>
    <mergeCell ref="K32:K33"/>
    <mergeCell ref="D35:F35"/>
    <mergeCell ref="B38:B39"/>
    <mergeCell ref="C38:C39"/>
    <mergeCell ref="K38:K39"/>
    <mergeCell ref="B36:B37"/>
    <mergeCell ref="C36:C37"/>
    <mergeCell ref="D37:F37"/>
    <mergeCell ref="D38:F38"/>
    <mergeCell ref="D32:F32"/>
    <mergeCell ref="D33:F33"/>
    <mergeCell ref="D34:F34"/>
    <mergeCell ref="B34:B35"/>
    <mergeCell ref="C34:C35"/>
    <mergeCell ref="B32:B33"/>
    <mergeCell ref="K34:K35"/>
    <mergeCell ref="K36:K37"/>
    <mergeCell ref="B52:B53"/>
    <mergeCell ref="A48:A49"/>
    <mergeCell ref="B142:B143"/>
    <mergeCell ref="C54:C55"/>
    <mergeCell ref="B48:B49"/>
    <mergeCell ref="T26:T27"/>
    <mergeCell ref="R28:R29"/>
    <mergeCell ref="K21:K23"/>
    <mergeCell ref="R26:R27"/>
    <mergeCell ref="T24:T25"/>
    <mergeCell ref="D27:F27"/>
    <mergeCell ref="C24:C25"/>
    <mergeCell ref="D28:F28"/>
    <mergeCell ref="D29:F29"/>
    <mergeCell ref="T106:T107"/>
    <mergeCell ref="D107:F107"/>
    <mergeCell ref="R106:R107"/>
    <mergeCell ref="M106:O106"/>
    <mergeCell ref="N107:O107"/>
    <mergeCell ref="T108:T109"/>
    <mergeCell ref="D108:F108"/>
    <mergeCell ref="D109:F109"/>
    <mergeCell ref="R108:R109"/>
    <mergeCell ref="M108:O108"/>
    <mergeCell ref="N109:O109"/>
    <mergeCell ref="S106:S107"/>
    <mergeCell ref="R142:R143"/>
    <mergeCell ref="B21:B23"/>
    <mergeCell ref="B26:B27"/>
    <mergeCell ref="B24:B25"/>
    <mergeCell ref="C26:C27"/>
    <mergeCell ref="K26:K27"/>
    <mergeCell ref="L21:L23"/>
    <mergeCell ref="M28:O28"/>
    <mergeCell ref="C58:C59"/>
    <mergeCell ref="K58:K59"/>
    <mergeCell ref="M100:O100"/>
    <mergeCell ref="N101:O101"/>
    <mergeCell ref="M102:O102"/>
    <mergeCell ref="N103:O103"/>
    <mergeCell ref="D104:F104"/>
    <mergeCell ref="D105:F105"/>
    <mergeCell ref="M110:O110"/>
    <mergeCell ref="N111:O111"/>
    <mergeCell ref="B58:B59"/>
    <mergeCell ref="D51:F51"/>
    <mergeCell ref="D52:F52"/>
    <mergeCell ref="D39:F39"/>
    <mergeCell ref="C32:C33"/>
    <mergeCell ref="H144:J144"/>
    <mergeCell ref="S144:T144"/>
    <mergeCell ref="K82:K83"/>
    <mergeCell ref="M104:O104"/>
    <mergeCell ref="N105:O105"/>
    <mergeCell ref="U140:U141"/>
    <mergeCell ref="U110:U111"/>
    <mergeCell ref="R110:R111"/>
    <mergeCell ref="R114:R115"/>
    <mergeCell ref="T112:T113"/>
    <mergeCell ref="U112:U113"/>
    <mergeCell ref="S116:S117"/>
    <mergeCell ref="R116:R117"/>
    <mergeCell ref="U116:U117"/>
    <mergeCell ref="S108:S109"/>
    <mergeCell ref="S104:S105"/>
    <mergeCell ref="R140:R141"/>
    <mergeCell ref="M140:O140"/>
    <mergeCell ref="N141:O141"/>
    <mergeCell ref="S118:S119"/>
    <mergeCell ref="T118:T119"/>
    <mergeCell ref="U118:U119"/>
    <mergeCell ref="R118:R119"/>
    <mergeCell ref="K118:K119"/>
    <mergeCell ref="U142:U143"/>
    <mergeCell ref="R62:R63"/>
    <mergeCell ref="U62:U63"/>
    <mergeCell ref="R82:R83"/>
    <mergeCell ref="U82:U83"/>
    <mergeCell ref="R102:R103"/>
    <mergeCell ref="U102:U103"/>
    <mergeCell ref="K62:K63"/>
    <mergeCell ref="D140:F140"/>
    <mergeCell ref="D141:F141"/>
    <mergeCell ref="D118:F118"/>
    <mergeCell ref="D119:F119"/>
    <mergeCell ref="D121:F121"/>
    <mergeCell ref="D130:F130"/>
    <mergeCell ref="U138:U139"/>
    <mergeCell ref="R136:R137"/>
    <mergeCell ref="D133:F133"/>
    <mergeCell ref="U134:U135"/>
    <mergeCell ref="R132:R133"/>
    <mergeCell ref="D128:F128"/>
    <mergeCell ref="K128:K129"/>
    <mergeCell ref="S128:S129"/>
    <mergeCell ref="U124:U125"/>
    <mergeCell ref="U126:U127"/>
    <mergeCell ref="A46:A47"/>
    <mergeCell ref="U50:U51"/>
    <mergeCell ref="T64:T65"/>
    <mergeCell ref="U64:U65"/>
    <mergeCell ref="U84:U85"/>
    <mergeCell ref="T62:T63"/>
    <mergeCell ref="T82:T83"/>
    <mergeCell ref="S56:S57"/>
    <mergeCell ref="N53:O53"/>
    <mergeCell ref="M54:O54"/>
    <mergeCell ref="N55:O55"/>
    <mergeCell ref="K64:K65"/>
    <mergeCell ref="S64:S65"/>
    <mergeCell ref="R64:R65"/>
    <mergeCell ref="S62:S63"/>
    <mergeCell ref="S82:S83"/>
    <mergeCell ref="C50:C51"/>
    <mergeCell ref="K50:K51"/>
    <mergeCell ref="S48:S49"/>
    <mergeCell ref="K52:K53"/>
    <mergeCell ref="C52:C53"/>
    <mergeCell ref="D50:F50"/>
    <mergeCell ref="A54:A55"/>
    <mergeCell ref="K46:K47"/>
    <mergeCell ref="K42:K43"/>
    <mergeCell ref="K40:K41"/>
    <mergeCell ref="S36:S37"/>
    <mergeCell ref="U36:U37"/>
    <mergeCell ref="U46:U47"/>
    <mergeCell ref="T46:T47"/>
    <mergeCell ref="S46:S47"/>
    <mergeCell ref="T40:T41"/>
    <mergeCell ref="T36:T37"/>
    <mergeCell ref="T34:T35"/>
    <mergeCell ref="S34:S35"/>
    <mergeCell ref="T38:T39"/>
    <mergeCell ref="C28:C29"/>
    <mergeCell ref="A28:A29"/>
    <mergeCell ref="A30:A31"/>
    <mergeCell ref="A32:A33"/>
    <mergeCell ref="D31:F31"/>
    <mergeCell ref="B30:B31"/>
    <mergeCell ref="C30:C31"/>
    <mergeCell ref="D30:F30"/>
    <mergeCell ref="B28:B29"/>
    <mergeCell ref="K28:K29"/>
    <mergeCell ref="T30:T31"/>
    <mergeCell ref="H30:I30"/>
    <mergeCell ref="H32:I32"/>
    <mergeCell ref="H34:I34"/>
    <mergeCell ref="H36:I36"/>
    <mergeCell ref="H38:I38"/>
    <mergeCell ref="A44:A45"/>
    <mergeCell ref="B42:B43"/>
    <mergeCell ref="C42:C43"/>
    <mergeCell ref="B40:B41"/>
    <mergeCell ref="C40:C41"/>
    <mergeCell ref="D40:F40"/>
    <mergeCell ref="D41:F41"/>
    <mergeCell ref="D42:F42"/>
    <mergeCell ref="D43:F43"/>
    <mergeCell ref="D44:F44"/>
    <mergeCell ref="B44:B45"/>
    <mergeCell ref="C44:C45"/>
    <mergeCell ref="A40:A41"/>
    <mergeCell ref="T134:T135"/>
    <mergeCell ref="S132:S133"/>
    <mergeCell ref="T132:T133"/>
    <mergeCell ref="S134:S135"/>
    <mergeCell ref="S122:S123"/>
    <mergeCell ref="T122:T123"/>
    <mergeCell ref="U106:U107"/>
    <mergeCell ref="S126:S127"/>
    <mergeCell ref="S124:S125"/>
    <mergeCell ref="T124:T125"/>
    <mergeCell ref="U132:U133"/>
    <mergeCell ref="T128:T129"/>
    <mergeCell ref="U128:U129"/>
    <mergeCell ref="U130:U131"/>
    <mergeCell ref="P11:U11"/>
    <mergeCell ref="A26:A27"/>
    <mergeCell ref="A11:E11"/>
    <mergeCell ref="A12:E12"/>
    <mergeCell ref="A13:E13"/>
    <mergeCell ref="A16:C16"/>
    <mergeCell ref="E16:F16"/>
    <mergeCell ref="J11:K11"/>
    <mergeCell ref="L11:M11"/>
    <mergeCell ref="N11:O11"/>
    <mergeCell ref="H12:U13"/>
  </mergeCells>
  <phoneticPr fontId="0" type="noConversion"/>
  <conditionalFormatting sqref="U3:U6 N5:N6 V9:W10 V13:W14 V11:V12">
    <cfRule type="cellIs" dxfId="2791" priority="23263" operator="equal">
      <formula>"bitte angeben"</formula>
    </cfRule>
  </conditionalFormatting>
  <conditionalFormatting sqref="N9:N10">
    <cfRule type="cellIs" dxfId="2790" priority="23166" operator="equal">
      <formula>"bitte angeben"</formula>
    </cfRule>
  </conditionalFormatting>
  <conditionalFormatting sqref="J17">
    <cfRule type="cellIs" dxfId="2789" priority="21928" operator="equal">
      <formula>"Bemerkungen:"</formula>
    </cfRule>
  </conditionalFormatting>
  <conditionalFormatting sqref="U15">
    <cfRule type="cellIs" dxfId="2788" priority="20640" operator="greaterThan">
      <formula>$J$9</formula>
    </cfRule>
    <cfRule type="cellIs" dxfId="2787" priority="20641" operator="lessThan">
      <formula>EDATE($J$9,-6)</formula>
    </cfRule>
  </conditionalFormatting>
  <conditionalFormatting sqref="D14:E14">
    <cfRule type="cellIs" dxfId="2786" priority="13940" operator="equal">
      <formula>"bitte angeben"</formula>
    </cfRule>
  </conditionalFormatting>
  <conditionalFormatting sqref="J9">
    <cfRule type="cellIs" dxfId="2785" priority="13874" operator="equal">
      <formula>"bitte angeben"</formula>
    </cfRule>
  </conditionalFormatting>
  <conditionalFormatting sqref="J5:J7">
    <cfRule type="cellIs" dxfId="2784" priority="13873" operator="equal">
      <formula>"bitte angeben"</formula>
    </cfRule>
  </conditionalFormatting>
  <conditionalFormatting sqref="D5">
    <cfRule type="cellIs" dxfId="2783" priority="11925" operator="equal">
      <formula>"bitte auswählen"</formula>
    </cfRule>
  </conditionalFormatting>
  <conditionalFormatting sqref="D6:E6">
    <cfRule type="cellIs" dxfId="2782" priority="11922" operator="equal">
      <formula>"bitte auswählen"</formula>
    </cfRule>
  </conditionalFormatting>
  <conditionalFormatting sqref="D6:E6">
    <cfRule type="cellIs" dxfId="2781" priority="11921" operator="equal">
      <formula>"bitte Straße und Hausnummer angeben"</formula>
    </cfRule>
  </conditionalFormatting>
  <conditionalFormatting sqref="D7:F7">
    <cfRule type="cellIs" dxfId="2780" priority="11918" operator="equal">
      <formula>"bitte angeben"</formula>
    </cfRule>
  </conditionalFormatting>
  <conditionalFormatting sqref="T15">
    <cfRule type="cellIs" dxfId="2778" priority="9557" operator="greaterThan">
      <formula>$J$9</formula>
    </cfRule>
    <cfRule type="cellIs" dxfId="2777" priority="9558" operator="lessThan">
      <formula>EDATE($J$9,-6)</formula>
    </cfRule>
  </conditionalFormatting>
  <conditionalFormatting sqref="H3:L4">
    <cfRule type="cellIs" dxfId="2776" priority="7386" operator="equal">
      <formula>"Bitte Belege für sonstige Kosten (Spalten O/P) einreichen."</formula>
    </cfRule>
  </conditionalFormatting>
  <conditionalFormatting sqref="M3">
    <cfRule type="cellIs" dxfId="2775" priority="6184" operator="equal">
      <formula>"bitte angeben"</formula>
    </cfRule>
  </conditionalFormatting>
  <conditionalFormatting sqref="M3:N4">
    <cfRule type="cellIs" dxfId="2774" priority="6183" operator="equal">
      <formula>"Belege fehlen"</formula>
    </cfRule>
  </conditionalFormatting>
  <conditionalFormatting sqref="G12">
    <cfRule type="cellIs" dxfId="2773" priority="3083" operator="equal">
      <formula>"geprüft, siehe Anmerkungen"</formula>
    </cfRule>
    <cfRule type="cellIs" dxfId="2772" priority="3084" operator="equal">
      <formula>"sachlich richtig"</formula>
    </cfRule>
  </conditionalFormatting>
  <conditionalFormatting sqref="A15:F15">
    <cfRule type="cellIs" dxfId="2771" priority="3082" operator="equal">
      <formula>"Die obigen Angaben in den Zeilen 6 bis 11 sind vollständig"</formula>
    </cfRule>
  </conditionalFormatting>
  <conditionalFormatting sqref="P11">
    <cfRule type="cellIs" dxfId="2768" priority="2770" operator="equal">
      <formula>"geprüft, siehe Anmerkungen"</formula>
    </cfRule>
    <cfRule type="cellIs" dxfId="2767" priority="2771" operator="equal">
      <formula>"sachlich richtig"</formula>
    </cfRule>
  </conditionalFormatting>
  <conditionalFormatting sqref="N11">
    <cfRule type="cellIs" dxfId="2766" priority="2772" operator="equal">
      <formula>"bitte angeben"</formula>
    </cfRule>
  </conditionalFormatting>
  <conditionalFormatting sqref="R24:R25">
    <cfRule type="cellIs" dxfId="2743" priority="2744" operator="notEqual">
      <formula>""</formula>
    </cfRule>
  </conditionalFormatting>
  <conditionalFormatting sqref="G25">
    <cfRule type="cellIs" dxfId="2742" priority="2743" operator="equal">
      <formula>"bitte auswählen"</formula>
    </cfRule>
  </conditionalFormatting>
  <conditionalFormatting sqref="D24:E24">
    <cfRule type="cellIs" dxfId="2741" priority="2738" operator="equal">
      <formula>"sonstiger Ort (bitte unter Bemerkung eintragen)"</formula>
    </cfRule>
    <cfRule type="cellIs" dxfId="2740" priority="2741" operator="equal">
      <formula>"bitte auswählen"</formula>
    </cfRule>
    <cfRule type="cellIs" dxfId="2739" priority="2742" operator="equal">
      <formula>"sonstiges (bitte unter Bemerkungen eintragen)"</formula>
    </cfRule>
  </conditionalFormatting>
  <conditionalFormatting sqref="D25:E25">
    <cfRule type="cellIs" dxfId="2738" priority="2739" operator="equal">
      <formula>"sonstiges Ziel (bitte unter Bemerkung angeben)"</formula>
    </cfRule>
    <cfRule type="cellIs" dxfId="2737" priority="2740" operator="equal">
      <formula>"bitte auswählen"</formula>
    </cfRule>
  </conditionalFormatting>
  <conditionalFormatting sqref="H24">
    <cfRule type="cellIs" dxfId="2736" priority="2736" operator="equal">
      <formula>"bitte auswählen"</formula>
    </cfRule>
    <cfRule type="cellIs" dxfId="2735" priority="2737" operator="equal">
      <formula>"sonstiges (bitte unter Bemerkungen eintragen)"</formula>
    </cfRule>
  </conditionalFormatting>
  <conditionalFormatting sqref="C24">
    <cfRule type="cellIs" dxfId="2734" priority="2734" operator="lessThan">
      <formula>EDATE($J$9,-6)</formula>
    </cfRule>
    <cfRule type="cellIs" dxfId="2733" priority="2735" operator="greaterThan">
      <formula>$J$9</formula>
    </cfRule>
  </conditionalFormatting>
  <conditionalFormatting sqref="N25">
    <cfRule type="cellIs" dxfId="2732" priority="2733" operator="greaterThan">
      <formula>$K24</formula>
    </cfRule>
  </conditionalFormatting>
  <conditionalFormatting sqref="P25">
    <cfRule type="cellIs" dxfId="2731" priority="2730" operator="equal">
      <formula>"a"</formula>
    </cfRule>
    <cfRule type="cellIs" dxfId="2730" priority="2731" operator="equal">
      <formula>"v"</formula>
    </cfRule>
    <cfRule type="cellIs" dxfId="2729" priority="2732" operator="equal">
      <formula>"f"</formula>
    </cfRule>
  </conditionalFormatting>
  <conditionalFormatting sqref="G24">
    <cfRule type="cellIs" dxfId="2728" priority="2723" operator="equal">
      <formula>$F$13</formula>
    </cfRule>
    <cfRule type="cellIs" dxfId="2727" priority="2724" operator="equal">
      <formula>$F$12</formula>
    </cfRule>
    <cfRule type="cellIs" dxfId="2726" priority="2725" operator="equal">
      <formula>$F$11</formula>
    </cfRule>
    <cfRule type="cellIs" dxfId="2725" priority="2726" operator="equal">
      <formula>$F$10</formula>
    </cfRule>
    <cfRule type="cellIs" dxfId="2724" priority="2727" operator="equal">
      <formula>$F$9</formula>
    </cfRule>
    <cfRule type="cellIs" dxfId="2723" priority="2728" operator="equal">
      <formula>"wird ausgefüllt"</formula>
    </cfRule>
    <cfRule type="cellIs" dxfId="2722" priority="2729" operator="equal">
      <formula>"bitte angeben"</formula>
    </cfRule>
  </conditionalFormatting>
  <conditionalFormatting sqref="I25">
    <cfRule type="cellIs" dxfId="1444" priority="1445" operator="greaterThan">
      <formula>0</formula>
    </cfRule>
  </conditionalFormatting>
  <conditionalFormatting sqref="R26:R27">
    <cfRule type="cellIs" dxfId="1443" priority="1444" operator="notEqual">
      <formula>""</formula>
    </cfRule>
  </conditionalFormatting>
  <conditionalFormatting sqref="G27">
    <cfRule type="cellIs" dxfId="1442" priority="1443" operator="equal">
      <formula>"bitte auswählen"</formula>
    </cfRule>
  </conditionalFormatting>
  <conditionalFormatting sqref="D26:E26">
    <cfRule type="cellIs" dxfId="1441" priority="1438" operator="equal">
      <formula>"sonstiger Ort (bitte unter Bemerkung eintragen)"</formula>
    </cfRule>
    <cfRule type="cellIs" dxfId="1440" priority="1441" operator="equal">
      <formula>"bitte auswählen"</formula>
    </cfRule>
    <cfRule type="cellIs" dxfId="1439" priority="1442" operator="equal">
      <formula>"sonstiges (bitte unter Bemerkungen eintragen)"</formula>
    </cfRule>
  </conditionalFormatting>
  <conditionalFormatting sqref="D27:E27">
    <cfRule type="cellIs" dxfId="1438" priority="1439" operator="equal">
      <formula>"sonstiges Ziel (bitte unter Bemerkung angeben)"</formula>
    </cfRule>
    <cfRule type="cellIs" dxfId="1437" priority="1440" operator="equal">
      <formula>"bitte auswählen"</formula>
    </cfRule>
  </conditionalFormatting>
  <conditionalFormatting sqref="H26">
    <cfRule type="cellIs" dxfId="1436" priority="1436" operator="equal">
      <formula>"bitte auswählen"</formula>
    </cfRule>
    <cfRule type="cellIs" dxfId="1435" priority="1437" operator="equal">
      <formula>"sonstiges (bitte unter Bemerkungen eintragen)"</formula>
    </cfRule>
  </conditionalFormatting>
  <conditionalFormatting sqref="C26">
    <cfRule type="cellIs" dxfId="1434" priority="1434" operator="lessThan">
      <formula>EDATE($J$9,-6)</formula>
    </cfRule>
    <cfRule type="cellIs" dxfId="1433" priority="1435" operator="greaterThan">
      <formula>$J$9</formula>
    </cfRule>
  </conditionalFormatting>
  <conditionalFormatting sqref="N27">
    <cfRule type="cellIs" dxfId="1432" priority="1433" operator="greaterThan">
      <formula>$K26</formula>
    </cfRule>
  </conditionalFormatting>
  <conditionalFormatting sqref="P27">
    <cfRule type="cellIs" dxfId="1431" priority="1430" operator="equal">
      <formula>"a"</formula>
    </cfRule>
    <cfRule type="cellIs" dxfId="1430" priority="1431" operator="equal">
      <formula>"v"</formula>
    </cfRule>
    <cfRule type="cellIs" dxfId="1429" priority="1432" operator="equal">
      <formula>"f"</formula>
    </cfRule>
  </conditionalFormatting>
  <conditionalFormatting sqref="G26">
    <cfRule type="cellIs" dxfId="1428" priority="1423" operator="equal">
      <formula>$F$13</formula>
    </cfRule>
    <cfRule type="cellIs" dxfId="1427" priority="1424" operator="equal">
      <formula>$F$12</formula>
    </cfRule>
    <cfRule type="cellIs" dxfId="1426" priority="1425" operator="equal">
      <formula>$F$11</formula>
    </cfRule>
    <cfRule type="cellIs" dxfId="1425" priority="1426" operator="equal">
      <formula>$F$10</formula>
    </cfRule>
    <cfRule type="cellIs" dxfId="1424" priority="1427" operator="equal">
      <formula>$F$9</formula>
    </cfRule>
    <cfRule type="cellIs" dxfId="1423" priority="1428" operator="equal">
      <formula>"wird ausgefüllt"</formula>
    </cfRule>
    <cfRule type="cellIs" dxfId="1422" priority="1429" operator="equal">
      <formula>"bitte angeben"</formula>
    </cfRule>
  </conditionalFormatting>
  <conditionalFormatting sqref="I27">
    <cfRule type="cellIs" dxfId="1420" priority="1421" operator="greaterThan">
      <formula>0</formula>
    </cfRule>
  </conditionalFormatting>
  <conditionalFormatting sqref="R28:R29">
    <cfRule type="cellIs" dxfId="1419" priority="1420" operator="notEqual">
      <formula>""</formula>
    </cfRule>
  </conditionalFormatting>
  <conditionalFormatting sqref="G29">
    <cfRule type="cellIs" dxfId="1418" priority="1419" operator="equal">
      <formula>"bitte auswählen"</formula>
    </cfRule>
  </conditionalFormatting>
  <conditionalFormatting sqref="D28:E28">
    <cfRule type="cellIs" dxfId="1417" priority="1414" operator="equal">
      <formula>"sonstiger Ort (bitte unter Bemerkung eintragen)"</formula>
    </cfRule>
    <cfRule type="cellIs" dxfId="1416" priority="1417" operator="equal">
      <formula>"bitte auswählen"</formula>
    </cfRule>
    <cfRule type="cellIs" dxfId="1415" priority="1418" operator="equal">
      <formula>"sonstiges (bitte unter Bemerkungen eintragen)"</formula>
    </cfRule>
  </conditionalFormatting>
  <conditionalFormatting sqref="D29:E29">
    <cfRule type="cellIs" dxfId="1414" priority="1415" operator="equal">
      <formula>"sonstiges Ziel (bitte unter Bemerkung angeben)"</formula>
    </cfRule>
    <cfRule type="cellIs" dxfId="1413" priority="1416" operator="equal">
      <formula>"bitte auswählen"</formula>
    </cfRule>
  </conditionalFormatting>
  <conditionalFormatting sqref="H28">
    <cfRule type="cellIs" dxfId="1412" priority="1412" operator="equal">
      <formula>"bitte auswählen"</formula>
    </cfRule>
    <cfRule type="cellIs" dxfId="1411" priority="1413" operator="equal">
      <formula>"sonstiges (bitte unter Bemerkungen eintragen)"</formula>
    </cfRule>
  </conditionalFormatting>
  <conditionalFormatting sqref="C28">
    <cfRule type="cellIs" dxfId="1410" priority="1410" operator="lessThan">
      <formula>EDATE($J$9,-6)</formula>
    </cfRule>
    <cfRule type="cellIs" dxfId="1409" priority="1411" operator="greaterThan">
      <formula>$J$9</formula>
    </cfRule>
  </conditionalFormatting>
  <conditionalFormatting sqref="N29">
    <cfRule type="cellIs" dxfId="1408" priority="1409" operator="greaterThan">
      <formula>$K28</formula>
    </cfRule>
  </conditionalFormatting>
  <conditionalFormatting sqref="P29">
    <cfRule type="cellIs" dxfId="1407" priority="1406" operator="equal">
      <formula>"a"</formula>
    </cfRule>
    <cfRule type="cellIs" dxfId="1406" priority="1407" operator="equal">
      <formula>"v"</formula>
    </cfRule>
    <cfRule type="cellIs" dxfId="1405" priority="1408" operator="equal">
      <formula>"f"</formula>
    </cfRule>
  </conditionalFormatting>
  <conditionalFormatting sqref="G28">
    <cfRule type="cellIs" dxfId="1404" priority="1399" operator="equal">
      <formula>$F$13</formula>
    </cfRule>
    <cfRule type="cellIs" dxfId="1403" priority="1400" operator="equal">
      <formula>$F$12</formula>
    </cfRule>
    <cfRule type="cellIs" dxfId="1402" priority="1401" operator="equal">
      <formula>$F$11</formula>
    </cfRule>
    <cfRule type="cellIs" dxfId="1401" priority="1402" operator="equal">
      <formula>$F$10</formula>
    </cfRule>
    <cfRule type="cellIs" dxfId="1400" priority="1403" operator="equal">
      <formula>$F$9</formula>
    </cfRule>
    <cfRule type="cellIs" dxfId="1399" priority="1404" operator="equal">
      <formula>"wird ausgefüllt"</formula>
    </cfRule>
    <cfRule type="cellIs" dxfId="1398" priority="1405" operator="equal">
      <formula>"bitte angeben"</formula>
    </cfRule>
  </conditionalFormatting>
  <conditionalFormatting sqref="I29">
    <cfRule type="cellIs" dxfId="1396" priority="1397" operator="greaterThan">
      <formula>0</formula>
    </cfRule>
  </conditionalFormatting>
  <conditionalFormatting sqref="R30:R31">
    <cfRule type="cellIs" dxfId="1395" priority="1396" operator="notEqual">
      <formula>""</formula>
    </cfRule>
  </conditionalFormatting>
  <conditionalFormatting sqref="G31">
    <cfRule type="cellIs" dxfId="1394" priority="1395" operator="equal">
      <formula>"bitte auswählen"</formula>
    </cfRule>
  </conditionalFormatting>
  <conditionalFormatting sqref="D30:E30">
    <cfRule type="cellIs" dxfId="1393" priority="1390" operator="equal">
      <formula>"sonstiger Ort (bitte unter Bemerkung eintragen)"</formula>
    </cfRule>
    <cfRule type="cellIs" dxfId="1392" priority="1393" operator="equal">
      <formula>"bitte auswählen"</formula>
    </cfRule>
    <cfRule type="cellIs" dxfId="1391" priority="1394" operator="equal">
      <formula>"sonstiges (bitte unter Bemerkungen eintragen)"</formula>
    </cfRule>
  </conditionalFormatting>
  <conditionalFormatting sqref="D31:E31">
    <cfRule type="cellIs" dxfId="1390" priority="1391" operator="equal">
      <formula>"sonstiges Ziel (bitte unter Bemerkung angeben)"</formula>
    </cfRule>
    <cfRule type="cellIs" dxfId="1389" priority="1392" operator="equal">
      <formula>"bitte auswählen"</formula>
    </cfRule>
  </conditionalFormatting>
  <conditionalFormatting sqref="H30">
    <cfRule type="cellIs" dxfId="1388" priority="1388" operator="equal">
      <formula>"bitte auswählen"</formula>
    </cfRule>
    <cfRule type="cellIs" dxfId="1387" priority="1389" operator="equal">
      <formula>"sonstiges (bitte unter Bemerkungen eintragen)"</formula>
    </cfRule>
  </conditionalFormatting>
  <conditionalFormatting sqref="C30">
    <cfRule type="cellIs" dxfId="1386" priority="1386" operator="lessThan">
      <formula>EDATE($J$9,-6)</formula>
    </cfRule>
    <cfRule type="cellIs" dxfId="1385" priority="1387" operator="greaterThan">
      <formula>$J$9</formula>
    </cfRule>
  </conditionalFormatting>
  <conditionalFormatting sqref="N31">
    <cfRule type="cellIs" dxfId="1384" priority="1385" operator="greaterThan">
      <formula>$K30</formula>
    </cfRule>
  </conditionalFormatting>
  <conditionalFormatting sqref="P31">
    <cfRule type="cellIs" dxfId="1383" priority="1382" operator="equal">
      <formula>"a"</formula>
    </cfRule>
    <cfRule type="cellIs" dxfId="1382" priority="1383" operator="equal">
      <formula>"v"</formula>
    </cfRule>
    <cfRule type="cellIs" dxfId="1381" priority="1384" operator="equal">
      <formula>"f"</formula>
    </cfRule>
  </conditionalFormatting>
  <conditionalFormatting sqref="G30">
    <cfRule type="cellIs" dxfId="1380" priority="1375" operator="equal">
      <formula>$F$13</formula>
    </cfRule>
    <cfRule type="cellIs" dxfId="1379" priority="1376" operator="equal">
      <formula>$F$12</formula>
    </cfRule>
    <cfRule type="cellIs" dxfId="1378" priority="1377" operator="equal">
      <formula>$F$11</formula>
    </cfRule>
    <cfRule type="cellIs" dxfId="1377" priority="1378" operator="equal">
      <formula>$F$10</formula>
    </cfRule>
    <cfRule type="cellIs" dxfId="1376" priority="1379" operator="equal">
      <formula>$F$9</formula>
    </cfRule>
    <cfRule type="cellIs" dxfId="1375" priority="1380" operator="equal">
      <formula>"wird ausgefüllt"</formula>
    </cfRule>
    <cfRule type="cellIs" dxfId="1374" priority="1381" operator="equal">
      <formula>"bitte angeben"</formula>
    </cfRule>
  </conditionalFormatting>
  <conditionalFormatting sqref="I31">
    <cfRule type="cellIs" dxfId="1372" priority="1373" operator="greaterThan">
      <formula>0</formula>
    </cfRule>
  </conditionalFormatting>
  <conditionalFormatting sqref="R32:R33">
    <cfRule type="cellIs" dxfId="1371" priority="1372" operator="notEqual">
      <formula>""</formula>
    </cfRule>
  </conditionalFormatting>
  <conditionalFormatting sqref="G33">
    <cfRule type="cellIs" dxfId="1370" priority="1371" operator="equal">
      <formula>"bitte auswählen"</formula>
    </cfRule>
  </conditionalFormatting>
  <conditionalFormatting sqref="D32:E32">
    <cfRule type="cellIs" dxfId="1369" priority="1366" operator="equal">
      <formula>"sonstiger Ort (bitte unter Bemerkung eintragen)"</formula>
    </cfRule>
    <cfRule type="cellIs" dxfId="1368" priority="1369" operator="equal">
      <formula>"bitte auswählen"</formula>
    </cfRule>
    <cfRule type="cellIs" dxfId="1367" priority="1370" operator="equal">
      <formula>"sonstiges (bitte unter Bemerkungen eintragen)"</formula>
    </cfRule>
  </conditionalFormatting>
  <conditionalFormatting sqref="D33:E33">
    <cfRule type="cellIs" dxfId="1366" priority="1367" operator="equal">
      <formula>"sonstiges Ziel (bitte unter Bemerkung angeben)"</formula>
    </cfRule>
    <cfRule type="cellIs" dxfId="1365" priority="1368" operator="equal">
      <formula>"bitte auswählen"</formula>
    </cfRule>
  </conditionalFormatting>
  <conditionalFormatting sqref="H32">
    <cfRule type="cellIs" dxfId="1364" priority="1364" operator="equal">
      <formula>"bitte auswählen"</formula>
    </cfRule>
    <cfRule type="cellIs" dxfId="1363" priority="1365" operator="equal">
      <formula>"sonstiges (bitte unter Bemerkungen eintragen)"</formula>
    </cfRule>
  </conditionalFormatting>
  <conditionalFormatting sqref="C32">
    <cfRule type="cellIs" dxfId="1362" priority="1362" operator="lessThan">
      <formula>EDATE($J$9,-6)</formula>
    </cfRule>
    <cfRule type="cellIs" dxfId="1361" priority="1363" operator="greaterThan">
      <formula>$J$9</formula>
    </cfRule>
  </conditionalFormatting>
  <conditionalFormatting sqref="N33">
    <cfRule type="cellIs" dxfId="1360" priority="1361" operator="greaterThan">
      <formula>$K32</formula>
    </cfRule>
  </conditionalFormatting>
  <conditionalFormatting sqref="P33">
    <cfRule type="cellIs" dxfId="1359" priority="1358" operator="equal">
      <formula>"a"</formula>
    </cfRule>
    <cfRule type="cellIs" dxfId="1358" priority="1359" operator="equal">
      <formula>"v"</formula>
    </cfRule>
    <cfRule type="cellIs" dxfId="1357" priority="1360" operator="equal">
      <formula>"f"</formula>
    </cfRule>
  </conditionalFormatting>
  <conditionalFormatting sqref="G32">
    <cfRule type="cellIs" dxfId="1356" priority="1351" operator="equal">
      <formula>$F$13</formula>
    </cfRule>
    <cfRule type="cellIs" dxfId="1355" priority="1352" operator="equal">
      <formula>$F$12</formula>
    </cfRule>
    <cfRule type="cellIs" dxfId="1354" priority="1353" operator="equal">
      <formula>$F$11</formula>
    </cfRule>
    <cfRule type="cellIs" dxfId="1353" priority="1354" operator="equal">
      <formula>$F$10</formula>
    </cfRule>
    <cfRule type="cellIs" dxfId="1352" priority="1355" operator="equal">
      <formula>$F$9</formula>
    </cfRule>
    <cfRule type="cellIs" dxfId="1351" priority="1356" operator="equal">
      <formula>"wird ausgefüllt"</formula>
    </cfRule>
    <cfRule type="cellIs" dxfId="1350" priority="1357" operator="equal">
      <formula>"bitte angeben"</formula>
    </cfRule>
  </conditionalFormatting>
  <conditionalFormatting sqref="I33">
    <cfRule type="cellIs" dxfId="1348" priority="1349" operator="greaterThan">
      <formula>0</formula>
    </cfRule>
  </conditionalFormatting>
  <conditionalFormatting sqref="R34:R35">
    <cfRule type="cellIs" dxfId="1323" priority="1324" operator="notEqual">
      <formula>""</formula>
    </cfRule>
  </conditionalFormatting>
  <conditionalFormatting sqref="G35">
    <cfRule type="cellIs" dxfId="1322" priority="1323" operator="equal">
      <formula>"bitte auswählen"</formula>
    </cfRule>
  </conditionalFormatting>
  <conditionalFormatting sqref="D34:E34">
    <cfRule type="cellIs" dxfId="1321" priority="1318" operator="equal">
      <formula>"sonstiger Ort (bitte unter Bemerkung eintragen)"</formula>
    </cfRule>
    <cfRule type="cellIs" dxfId="1320" priority="1321" operator="equal">
      <formula>"bitte auswählen"</formula>
    </cfRule>
    <cfRule type="cellIs" dxfId="1319" priority="1322" operator="equal">
      <formula>"sonstiges (bitte unter Bemerkungen eintragen)"</formula>
    </cfRule>
  </conditionalFormatting>
  <conditionalFormatting sqref="D35:E35">
    <cfRule type="cellIs" dxfId="1318" priority="1319" operator="equal">
      <formula>"sonstiges Ziel (bitte unter Bemerkung angeben)"</formula>
    </cfRule>
    <cfRule type="cellIs" dxfId="1317" priority="1320" operator="equal">
      <formula>"bitte auswählen"</formula>
    </cfRule>
  </conditionalFormatting>
  <conditionalFormatting sqref="H34">
    <cfRule type="cellIs" dxfId="1316" priority="1316" operator="equal">
      <formula>"bitte auswählen"</formula>
    </cfRule>
    <cfRule type="cellIs" dxfId="1315" priority="1317" operator="equal">
      <formula>"sonstiges (bitte unter Bemerkungen eintragen)"</formula>
    </cfRule>
  </conditionalFormatting>
  <conditionalFormatting sqref="C34">
    <cfRule type="cellIs" dxfId="1314" priority="1314" operator="lessThan">
      <formula>EDATE($J$9,-6)</formula>
    </cfRule>
    <cfRule type="cellIs" dxfId="1313" priority="1315" operator="greaterThan">
      <formula>$J$9</formula>
    </cfRule>
  </conditionalFormatting>
  <conditionalFormatting sqref="N35">
    <cfRule type="cellIs" dxfId="1312" priority="1313" operator="greaterThan">
      <formula>$K34</formula>
    </cfRule>
  </conditionalFormatting>
  <conditionalFormatting sqref="P35">
    <cfRule type="cellIs" dxfId="1311" priority="1310" operator="equal">
      <formula>"a"</formula>
    </cfRule>
    <cfRule type="cellIs" dxfId="1310" priority="1311" operator="equal">
      <formula>"v"</formula>
    </cfRule>
    <cfRule type="cellIs" dxfId="1309" priority="1312" operator="equal">
      <formula>"f"</formula>
    </cfRule>
  </conditionalFormatting>
  <conditionalFormatting sqref="G34">
    <cfRule type="cellIs" dxfId="1308" priority="1303" operator="equal">
      <formula>$F$13</formula>
    </cfRule>
    <cfRule type="cellIs" dxfId="1307" priority="1304" operator="equal">
      <formula>$F$12</formula>
    </cfRule>
    <cfRule type="cellIs" dxfId="1306" priority="1305" operator="equal">
      <formula>$F$11</formula>
    </cfRule>
    <cfRule type="cellIs" dxfId="1305" priority="1306" operator="equal">
      <formula>$F$10</formula>
    </cfRule>
    <cfRule type="cellIs" dxfId="1304" priority="1307" operator="equal">
      <formula>$F$9</formula>
    </cfRule>
    <cfRule type="cellIs" dxfId="1303" priority="1308" operator="equal">
      <formula>"wird ausgefüllt"</formula>
    </cfRule>
    <cfRule type="cellIs" dxfId="1302" priority="1309" operator="equal">
      <formula>"bitte angeben"</formula>
    </cfRule>
  </conditionalFormatting>
  <conditionalFormatting sqref="I35">
    <cfRule type="cellIs" dxfId="1300" priority="1301" operator="greaterThan">
      <formula>0</formula>
    </cfRule>
  </conditionalFormatting>
  <conditionalFormatting sqref="R36:R37">
    <cfRule type="cellIs" dxfId="1299" priority="1300" operator="notEqual">
      <formula>""</formula>
    </cfRule>
  </conditionalFormatting>
  <conditionalFormatting sqref="G37">
    <cfRule type="cellIs" dxfId="1298" priority="1299" operator="equal">
      <formula>"bitte auswählen"</formula>
    </cfRule>
  </conditionalFormatting>
  <conditionalFormatting sqref="D36:E36">
    <cfRule type="cellIs" dxfId="1297" priority="1294" operator="equal">
      <formula>"sonstiger Ort (bitte unter Bemerkung eintragen)"</formula>
    </cfRule>
    <cfRule type="cellIs" dxfId="1296" priority="1297" operator="equal">
      <formula>"bitte auswählen"</formula>
    </cfRule>
    <cfRule type="cellIs" dxfId="1295" priority="1298" operator="equal">
      <formula>"sonstiges (bitte unter Bemerkungen eintragen)"</formula>
    </cfRule>
  </conditionalFormatting>
  <conditionalFormatting sqref="D37:E37">
    <cfRule type="cellIs" dxfId="1294" priority="1295" operator="equal">
      <formula>"sonstiges Ziel (bitte unter Bemerkung angeben)"</formula>
    </cfRule>
    <cfRule type="cellIs" dxfId="1293" priority="1296" operator="equal">
      <formula>"bitte auswählen"</formula>
    </cfRule>
  </conditionalFormatting>
  <conditionalFormatting sqref="H36">
    <cfRule type="cellIs" dxfId="1292" priority="1292" operator="equal">
      <formula>"bitte auswählen"</formula>
    </cfRule>
    <cfRule type="cellIs" dxfId="1291" priority="1293" operator="equal">
      <formula>"sonstiges (bitte unter Bemerkungen eintragen)"</formula>
    </cfRule>
  </conditionalFormatting>
  <conditionalFormatting sqref="C36">
    <cfRule type="cellIs" dxfId="1290" priority="1290" operator="lessThan">
      <formula>EDATE($J$9,-6)</formula>
    </cfRule>
    <cfRule type="cellIs" dxfId="1289" priority="1291" operator="greaterThan">
      <formula>$J$9</formula>
    </cfRule>
  </conditionalFormatting>
  <conditionalFormatting sqref="N37">
    <cfRule type="cellIs" dxfId="1288" priority="1289" operator="greaterThan">
      <formula>$K36</formula>
    </cfRule>
  </conditionalFormatting>
  <conditionalFormatting sqref="P37">
    <cfRule type="cellIs" dxfId="1287" priority="1286" operator="equal">
      <formula>"a"</formula>
    </cfRule>
    <cfRule type="cellIs" dxfId="1286" priority="1287" operator="equal">
      <formula>"v"</formula>
    </cfRule>
    <cfRule type="cellIs" dxfId="1285" priority="1288" operator="equal">
      <formula>"f"</formula>
    </cfRule>
  </conditionalFormatting>
  <conditionalFormatting sqref="G36">
    <cfRule type="cellIs" dxfId="1284" priority="1279" operator="equal">
      <formula>$F$13</formula>
    </cfRule>
    <cfRule type="cellIs" dxfId="1283" priority="1280" operator="equal">
      <formula>$F$12</formula>
    </cfRule>
    <cfRule type="cellIs" dxfId="1282" priority="1281" operator="equal">
      <formula>$F$11</formula>
    </cfRule>
    <cfRule type="cellIs" dxfId="1281" priority="1282" operator="equal">
      <formula>$F$10</formula>
    </cfRule>
    <cfRule type="cellIs" dxfId="1280" priority="1283" operator="equal">
      <formula>$F$9</formula>
    </cfRule>
    <cfRule type="cellIs" dxfId="1279" priority="1284" operator="equal">
      <formula>"wird ausgefüllt"</formula>
    </cfRule>
    <cfRule type="cellIs" dxfId="1278" priority="1285" operator="equal">
      <formula>"bitte angeben"</formula>
    </cfRule>
  </conditionalFormatting>
  <conditionalFormatting sqref="I37">
    <cfRule type="cellIs" dxfId="1276" priority="1277" operator="greaterThan">
      <formula>0</formula>
    </cfRule>
  </conditionalFormatting>
  <conditionalFormatting sqref="R38:R39">
    <cfRule type="cellIs" dxfId="1275" priority="1276" operator="notEqual">
      <formula>""</formula>
    </cfRule>
  </conditionalFormatting>
  <conditionalFormatting sqref="G39">
    <cfRule type="cellIs" dxfId="1274" priority="1275" operator="equal">
      <formula>"bitte auswählen"</formula>
    </cfRule>
  </conditionalFormatting>
  <conditionalFormatting sqref="D38:E38">
    <cfRule type="cellIs" dxfId="1273" priority="1270" operator="equal">
      <formula>"sonstiger Ort (bitte unter Bemerkung eintragen)"</formula>
    </cfRule>
    <cfRule type="cellIs" dxfId="1272" priority="1273" operator="equal">
      <formula>"bitte auswählen"</formula>
    </cfRule>
    <cfRule type="cellIs" dxfId="1271" priority="1274" operator="equal">
      <formula>"sonstiges (bitte unter Bemerkungen eintragen)"</formula>
    </cfRule>
  </conditionalFormatting>
  <conditionalFormatting sqref="D39:E39">
    <cfRule type="cellIs" dxfId="1270" priority="1271" operator="equal">
      <formula>"sonstiges Ziel (bitte unter Bemerkung angeben)"</formula>
    </cfRule>
    <cfRule type="cellIs" dxfId="1269" priority="1272" operator="equal">
      <formula>"bitte auswählen"</formula>
    </cfRule>
  </conditionalFormatting>
  <conditionalFormatting sqref="H38">
    <cfRule type="cellIs" dxfId="1268" priority="1268" operator="equal">
      <formula>"bitte auswählen"</formula>
    </cfRule>
    <cfRule type="cellIs" dxfId="1267" priority="1269" operator="equal">
      <formula>"sonstiges (bitte unter Bemerkungen eintragen)"</formula>
    </cfRule>
  </conditionalFormatting>
  <conditionalFormatting sqref="C38">
    <cfRule type="cellIs" dxfId="1266" priority="1266" operator="lessThan">
      <formula>EDATE($J$9,-6)</formula>
    </cfRule>
    <cfRule type="cellIs" dxfId="1265" priority="1267" operator="greaterThan">
      <formula>$J$9</formula>
    </cfRule>
  </conditionalFormatting>
  <conditionalFormatting sqref="N39">
    <cfRule type="cellIs" dxfId="1264" priority="1265" operator="greaterThan">
      <formula>$K38</formula>
    </cfRule>
  </conditionalFormatting>
  <conditionalFormatting sqref="P39">
    <cfRule type="cellIs" dxfId="1263" priority="1262" operator="equal">
      <formula>"a"</formula>
    </cfRule>
    <cfRule type="cellIs" dxfId="1262" priority="1263" operator="equal">
      <formula>"v"</formula>
    </cfRule>
    <cfRule type="cellIs" dxfId="1261" priority="1264" operator="equal">
      <formula>"f"</formula>
    </cfRule>
  </conditionalFormatting>
  <conditionalFormatting sqref="G38">
    <cfRule type="cellIs" dxfId="1260" priority="1255" operator="equal">
      <formula>$F$13</formula>
    </cfRule>
    <cfRule type="cellIs" dxfId="1259" priority="1256" operator="equal">
      <formula>$F$12</formula>
    </cfRule>
    <cfRule type="cellIs" dxfId="1258" priority="1257" operator="equal">
      <formula>$F$11</formula>
    </cfRule>
    <cfRule type="cellIs" dxfId="1257" priority="1258" operator="equal">
      <formula>$F$10</formula>
    </cfRule>
    <cfRule type="cellIs" dxfId="1256" priority="1259" operator="equal">
      <formula>$F$9</formula>
    </cfRule>
    <cfRule type="cellIs" dxfId="1255" priority="1260" operator="equal">
      <formula>"wird ausgefüllt"</formula>
    </cfRule>
    <cfRule type="cellIs" dxfId="1254" priority="1261" operator="equal">
      <formula>"bitte angeben"</formula>
    </cfRule>
  </conditionalFormatting>
  <conditionalFormatting sqref="I39">
    <cfRule type="cellIs" dxfId="1252" priority="1253" operator="greaterThan">
      <formula>0</formula>
    </cfRule>
  </conditionalFormatting>
  <conditionalFormatting sqref="R40:R41">
    <cfRule type="cellIs" dxfId="1251" priority="1252" operator="notEqual">
      <formula>""</formula>
    </cfRule>
  </conditionalFormatting>
  <conditionalFormatting sqref="G41">
    <cfRule type="cellIs" dxfId="1250" priority="1251" operator="equal">
      <formula>"bitte auswählen"</formula>
    </cfRule>
  </conditionalFormatting>
  <conditionalFormatting sqref="D40:E40">
    <cfRule type="cellIs" dxfId="1249" priority="1246" operator="equal">
      <formula>"sonstiger Ort (bitte unter Bemerkung eintragen)"</formula>
    </cfRule>
    <cfRule type="cellIs" dxfId="1248" priority="1249" operator="equal">
      <formula>"bitte auswählen"</formula>
    </cfRule>
    <cfRule type="cellIs" dxfId="1247" priority="1250" operator="equal">
      <formula>"sonstiges (bitte unter Bemerkungen eintragen)"</formula>
    </cfRule>
  </conditionalFormatting>
  <conditionalFormatting sqref="D41:E41">
    <cfRule type="cellIs" dxfId="1246" priority="1247" operator="equal">
      <formula>"sonstiges Ziel (bitte unter Bemerkung angeben)"</formula>
    </cfRule>
    <cfRule type="cellIs" dxfId="1245" priority="1248" operator="equal">
      <formula>"bitte auswählen"</formula>
    </cfRule>
  </conditionalFormatting>
  <conditionalFormatting sqref="H40">
    <cfRule type="cellIs" dxfId="1244" priority="1244" operator="equal">
      <formula>"bitte auswählen"</formula>
    </cfRule>
    <cfRule type="cellIs" dxfId="1243" priority="1245" operator="equal">
      <formula>"sonstiges (bitte unter Bemerkungen eintragen)"</formula>
    </cfRule>
  </conditionalFormatting>
  <conditionalFormatting sqref="C40">
    <cfRule type="cellIs" dxfId="1242" priority="1242" operator="lessThan">
      <formula>EDATE($J$9,-6)</formula>
    </cfRule>
    <cfRule type="cellIs" dxfId="1241" priority="1243" operator="greaterThan">
      <formula>$J$9</formula>
    </cfRule>
  </conditionalFormatting>
  <conditionalFormatting sqref="N41">
    <cfRule type="cellIs" dxfId="1240" priority="1241" operator="greaterThan">
      <formula>$K40</formula>
    </cfRule>
  </conditionalFormatting>
  <conditionalFormatting sqref="P41">
    <cfRule type="cellIs" dxfId="1239" priority="1238" operator="equal">
      <formula>"a"</formula>
    </cfRule>
    <cfRule type="cellIs" dxfId="1238" priority="1239" operator="equal">
      <formula>"v"</formula>
    </cfRule>
    <cfRule type="cellIs" dxfId="1237" priority="1240" operator="equal">
      <formula>"f"</formula>
    </cfRule>
  </conditionalFormatting>
  <conditionalFormatting sqref="G40">
    <cfRule type="cellIs" dxfId="1236" priority="1231" operator="equal">
      <formula>$F$13</formula>
    </cfRule>
    <cfRule type="cellIs" dxfId="1235" priority="1232" operator="equal">
      <formula>$F$12</formula>
    </cfRule>
    <cfRule type="cellIs" dxfId="1234" priority="1233" operator="equal">
      <formula>$F$11</formula>
    </cfRule>
    <cfRule type="cellIs" dxfId="1233" priority="1234" operator="equal">
      <formula>$F$10</formula>
    </cfRule>
    <cfRule type="cellIs" dxfId="1232" priority="1235" operator="equal">
      <formula>$F$9</formula>
    </cfRule>
    <cfRule type="cellIs" dxfId="1231" priority="1236" operator="equal">
      <formula>"wird ausgefüllt"</formula>
    </cfRule>
    <cfRule type="cellIs" dxfId="1230" priority="1237" operator="equal">
      <formula>"bitte angeben"</formula>
    </cfRule>
  </conditionalFormatting>
  <conditionalFormatting sqref="I41">
    <cfRule type="cellIs" dxfId="1228" priority="1229" operator="greaterThan">
      <formula>0</formula>
    </cfRule>
  </conditionalFormatting>
  <conditionalFormatting sqref="R42:R43">
    <cfRule type="cellIs" dxfId="1227" priority="1228" operator="notEqual">
      <formula>""</formula>
    </cfRule>
  </conditionalFormatting>
  <conditionalFormatting sqref="G43">
    <cfRule type="cellIs" dxfId="1226" priority="1227" operator="equal">
      <formula>"bitte auswählen"</formula>
    </cfRule>
  </conditionalFormatting>
  <conditionalFormatting sqref="D42:E42">
    <cfRule type="cellIs" dxfId="1225" priority="1222" operator="equal">
      <formula>"sonstiger Ort (bitte unter Bemerkung eintragen)"</formula>
    </cfRule>
    <cfRule type="cellIs" dxfId="1224" priority="1225" operator="equal">
      <formula>"bitte auswählen"</formula>
    </cfRule>
    <cfRule type="cellIs" dxfId="1223" priority="1226" operator="equal">
      <formula>"sonstiges (bitte unter Bemerkungen eintragen)"</formula>
    </cfRule>
  </conditionalFormatting>
  <conditionalFormatting sqref="D43:E43">
    <cfRule type="cellIs" dxfId="1222" priority="1223" operator="equal">
      <formula>"sonstiges Ziel (bitte unter Bemerkung angeben)"</formula>
    </cfRule>
    <cfRule type="cellIs" dxfId="1221" priority="1224" operator="equal">
      <formula>"bitte auswählen"</formula>
    </cfRule>
  </conditionalFormatting>
  <conditionalFormatting sqref="H42">
    <cfRule type="cellIs" dxfId="1220" priority="1220" operator="equal">
      <formula>"bitte auswählen"</formula>
    </cfRule>
    <cfRule type="cellIs" dxfId="1219" priority="1221" operator="equal">
      <formula>"sonstiges (bitte unter Bemerkungen eintragen)"</formula>
    </cfRule>
  </conditionalFormatting>
  <conditionalFormatting sqref="C42">
    <cfRule type="cellIs" dxfId="1218" priority="1218" operator="lessThan">
      <formula>EDATE($J$9,-6)</formula>
    </cfRule>
    <cfRule type="cellIs" dxfId="1217" priority="1219" operator="greaterThan">
      <formula>$J$9</formula>
    </cfRule>
  </conditionalFormatting>
  <conditionalFormatting sqref="N43">
    <cfRule type="cellIs" dxfId="1216" priority="1217" operator="greaterThan">
      <formula>$K42</formula>
    </cfRule>
  </conditionalFormatting>
  <conditionalFormatting sqref="P43">
    <cfRule type="cellIs" dxfId="1215" priority="1214" operator="equal">
      <formula>"a"</formula>
    </cfRule>
    <cfRule type="cellIs" dxfId="1214" priority="1215" operator="equal">
      <formula>"v"</formula>
    </cfRule>
    <cfRule type="cellIs" dxfId="1213" priority="1216" operator="equal">
      <formula>"f"</formula>
    </cfRule>
  </conditionalFormatting>
  <conditionalFormatting sqref="G42">
    <cfRule type="cellIs" dxfId="1212" priority="1207" operator="equal">
      <formula>$F$13</formula>
    </cfRule>
    <cfRule type="cellIs" dxfId="1211" priority="1208" operator="equal">
      <formula>$F$12</formula>
    </cfRule>
    <cfRule type="cellIs" dxfId="1210" priority="1209" operator="equal">
      <formula>$F$11</formula>
    </cfRule>
    <cfRule type="cellIs" dxfId="1209" priority="1210" operator="equal">
      <formula>$F$10</formula>
    </cfRule>
    <cfRule type="cellIs" dxfId="1208" priority="1211" operator="equal">
      <formula>$F$9</formula>
    </cfRule>
    <cfRule type="cellIs" dxfId="1207" priority="1212" operator="equal">
      <formula>"wird ausgefüllt"</formula>
    </cfRule>
    <cfRule type="cellIs" dxfId="1206" priority="1213" operator="equal">
      <formula>"bitte angeben"</formula>
    </cfRule>
  </conditionalFormatting>
  <conditionalFormatting sqref="I43">
    <cfRule type="cellIs" dxfId="1204" priority="1205" operator="greaterThan">
      <formula>0</formula>
    </cfRule>
  </conditionalFormatting>
  <conditionalFormatting sqref="R44:R45">
    <cfRule type="cellIs" dxfId="1203" priority="1204" operator="notEqual">
      <formula>""</formula>
    </cfRule>
  </conditionalFormatting>
  <conditionalFormatting sqref="G45">
    <cfRule type="cellIs" dxfId="1202" priority="1203" operator="equal">
      <formula>"bitte auswählen"</formula>
    </cfRule>
  </conditionalFormatting>
  <conditionalFormatting sqref="D44:E44">
    <cfRule type="cellIs" dxfId="1201" priority="1198" operator="equal">
      <formula>"sonstiger Ort (bitte unter Bemerkung eintragen)"</formula>
    </cfRule>
    <cfRule type="cellIs" dxfId="1200" priority="1201" operator="equal">
      <formula>"bitte auswählen"</formula>
    </cfRule>
    <cfRule type="cellIs" dxfId="1199" priority="1202" operator="equal">
      <formula>"sonstiges (bitte unter Bemerkungen eintragen)"</formula>
    </cfRule>
  </conditionalFormatting>
  <conditionalFormatting sqref="D45:E45">
    <cfRule type="cellIs" dxfId="1198" priority="1199" operator="equal">
      <formula>"sonstiges Ziel (bitte unter Bemerkung angeben)"</formula>
    </cfRule>
    <cfRule type="cellIs" dxfId="1197" priority="1200" operator="equal">
      <formula>"bitte auswählen"</formula>
    </cfRule>
  </conditionalFormatting>
  <conditionalFormatting sqref="H44">
    <cfRule type="cellIs" dxfId="1196" priority="1196" operator="equal">
      <formula>"bitte auswählen"</formula>
    </cfRule>
    <cfRule type="cellIs" dxfId="1195" priority="1197" operator="equal">
      <formula>"sonstiges (bitte unter Bemerkungen eintragen)"</formula>
    </cfRule>
  </conditionalFormatting>
  <conditionalFormatting sqref="C44">
    <cfRule type="cellIs" dxfId="1194" priority="1194" operator="lessThan">
      <formula>EDATE($J$9,-6)</formula>
    </cfRule>
    <cfRule type="cellIs" dxfId="1193" priority="1195" operator="greaterThan">
      <formula>$J$9</formula>
    </cfRule>
  </conditionalFormatting>
  <conditionalFormatting sqref="N45">
    <cfRule type="cellIs" dxfId="1192" priority="1193" operator="greaterThan">
      <formula>$K44</formula>
    </cfRule>
  </conditionalFormatting>
  <conditionalFormatting sqref="P45">
    <cfRule type="cellIs" dxfId="1191" priority="1190" operator="equal">
      <formula>"a"</formula>
    </cfRule>
    <cfRule type="cellIs" dxfId="1190" priority="1191" operator="equal">
      <formula>"v"</formula>
    </cfRule>
    <cfRule type="cellIs" dxfId="1189" priority="1192" operator="equal">
      <formula>"f"</formula>
    </cfRule>
  </conditionalFormatting>
  <conditionalFormatting sqref="G44">
    <cfRule type="cellIs" dxfId="1188" priority="1183" operator="equal">
      <formula>$F$13</formula>
    </cfRule>
    <cfRule type="cellIs" dxfId="1187" priority="1184" operator="equal">
      <formula>$F$12</formula>
    </cfRule>
    <cfRule type="cellIs" dxfId="1186" priority="1185" operator="equal">
      <formula>$F$11</formula>
    </cfRule>
    <cfRule type="cellIs" dxfId="1185" priority="1186" operator="equal">
      <formula>$F$10</formula>
    </cfRule>
    <cfRule type="cellIs" dxfId="1184" priority="1187" operator="equal">
      <formula>$F$9</formula>
    </cfRule>
    <cfRule type="cellIs" dxfId="1183" priority="1188" operator="equal">
      <formula>"wird ausgefüllt"</formula>
    </cfRule>
    <cfRule type="cellIs" dxfId="1182" priority="1189" operator="equal">
      <formula>"bitte angeben"</formula>
    </cfRule>
  </conditionalFormatting>
  <conditionalFormatting sqref="I45">
    <cfRule type="cellIs" dxfId="1180" priority="1181" operator="greaterThan">
      <formula>0</formula>
    </cfRule>
  </conditionalFormatting>
  <conditionalFormatting sqref="R46:R47">
    <cfRule type="cellIs" dxfId="1179" priority="1180" operator="notEqual">
      <formula>""</formula>
    </cfRule>
  </conditionalFormatting>
  <conditionalFormatting sqref="G47">
    <cfRule type="cellIs" dxfId="1178" priority="1179" operator="equal">
      <formula>"bitte auswählen"</formula>
    </cfRule>
  </conditionalFormatting>
  <conditionalFormatting sqref="D46:E46">
    <cfRule type="cellIs" dxfId="1177" priority="1174" operator="equal">
      <formula>"sonstiger Ort (bitte unter Bemerkung eintragen)"</formula>
    </cfRule>
    <cfRule type="cellIs" dxfId="1176" priority="1177" operator="equal">
      <formula>"bitte auswählen"</formula>
    </cfRule>
    <cfRule type="cellIs" dxfId="1175" priority="1178" operator="equal">
      <formula>"sonstiges (bitte unter Bemerkungen eintragen)"</formula>
    </cfRule>
  </conditionalFormatting>
  <conditionalFormatting sqref="D47:E47">
    <cfRule type="cellIs" dxfId="1174" priority="1175" operator="equal">
      <formula>"sonstiges Ziel (bitte unter Bemerkung angeben)"</formula>
    </cfRule>
    <cfRule type="cellIs" dxfId="1173" priority="1176" operator="equal">
      <formula>"bitte auswählen"</formula>
    </cfRule>
  </conditionalFormatting>
  <conditionalFormatting sqref="H46">
    <cfRule type="cellIs" dxfId="1172" priority="1172" operator="equal">
      <formula>"bitte auswählen"</formula>
    </cfRule>
    <cfRule type="cellIs" dxfId="1171" priority="1173" operator="equal">
      <formula>"sonstiges (bitte unter Bemerkungen eintragen)"</formula>
    </cfRule>
  </conditionalFormatting>
  <conditionalFormatting sqref="C46">
    <cfRule type="cellIs" dxfId="1170" priority="1170" operator="lessThan">
      <formula>EDATE($J$9,-6)</formula>
    </cfRule>
    <cfRule type="cellIs" dxfId="1169" priority="1171" operator="greaterThan">
      <formula>$J$9</formula>
    </cfRule>
  </conditionalFormatting>
  <conditionalFormatting sqref="N47">
    <cfRule type="cellIs" dxfId="1168" priority="1169" operator="greaterThan">
      <formula>$K46</formula>
    </cfRule>
  </conditionalFormatting>
  <conditionalFormatting sqref="P47">
    <cfRule type="cellIs" dxfId="1167" priority="1166" operator="equal">
      <formula>"a"</formula>
    </cfRule>
    <cfRule type="cellIs" dxfId="1166" priority="1167" operator="equal">
      <formula>"v"</formula>
    </cfRule>
    <cfRule type="cellIs" dxfId="1165" priority="1168" operator="equal">
      <formula>"f"</formula>
    </cfRule>
  </conditionalFormatting>
  <conditionalFormatting sqref="G46">
    <cfRule type="cellIs" dxfId="1164" priority="1159" operator="equal">
      <formula>$F$13</formula>
    </cfRule>
    <cfRule type="cellIs" dxfId="1163" priority="1160" operator="equal">
      <formula>$F$12</formula>
    </cfRule>
    <cfRule type="cellIs" dxfId="1162" priority="1161" operator="equal">
      <formula>$F$11</formula>
    </cfRule>
    <cfRule type="cellIs" dxfId="1161" priority="1162" operator="equal">
      <formula>$F$10</formula>
    </cfRule>
    <cfRule type="cellIs" dxfId="1160" priority="1163" operator="equal">
      <formula>$F$9</formula>
    </cfRule>
    <cfRule type="cellIs" dxfId="1159" priority="1164" operator="equal">
      <formula>"wird ausgefüllt"</formula>
    </cfRule>
    <cfRule type="cellIs" dxfId="1158" priority="1165" operator="equal">
      <formula>"bitte angeben"</formula>
    </cfRule>
  </conditionalFormatting>
  <conditionalFormatting sqref="I47">
    <cfRule type="cellIs" dxfId="1156" priority="1157" operator="greaterThan">
      <formula>0</formula>
    </cfRule>
  </conditionalFormatting>
  <conditionalFormatting sqref="R48:R49">
    <cfRule type="cellIs" dxfId="1155" priority="1156" operator="notEqual">
      <formula>""</formula>
    </cfRule>
  </conditionalFormatting>
  <conditionalFormatting sqref="G49">
    <cfRule type="cellIs" dxfId="1154" priority="1155" operator="equal">
      <formula>"bitte auswählen"</formula>
    </cfRule>
  </conditionalFormatting>
  <conditionalFormatting sqref="D48:E48">
    <cfRule type="cellIs" dxfId="1153" priority="1150" operator="equal">
      <formula>"sonstiger Ort (bitte unter Bemerkung eintragen)"</formula>
    </cfRule>
    <cfRule type="cellIs" dxfId="1152" priority="1153" operator="equal">
      <formula>"bitte auswählen"</formula>
    </cfRule>
    <cfRule type="cellIs" dxfId="1151" priority="1154" operator="equal">
      <formula>"sonstiges (bitte unter Bemerkungen eintragen)"</formula>
    </cfRule>
  </conditionalFormatting>
  <conditionalFormatting sqref="D49:E49">
    <cfRule type="cellIs" dxfId="1150" priority="1151" operator="equal">
      <formula>"sonstiges Ziel (bitte unter Bemerkung angeben)"</formula>
    </cfRule>
    <cfRule type="cellIs" dxfId="1149" priority="1152" operator="equal">
      <formula>"bitte auswählen"</formula>
    </cfRule>
  </conditionalFormatting>
  <conditionalFormatting sqref="H48">
    <cfRule type="cellIs" dxfId="1148" priority="1148" operator="equal">
      <formula>"bitte auswählen"</formula>
    </cfRule>
    <cfRule type="cellIs" dxfId="1147" priority="1149" operator="equal">
      <formula>"sonstiges (bitte unter Bemerkungen eintragen)"</formula>
    </cfRule>
  </conditionalFormatting>
  <conditionalFormatting sqref="C48">
    <cfRule type="cellIs" dxfId="1146" priority="1146" operator="lessThan">
      <formula>EDATE($J$9,-6)</formula>
    </cfRule>
    <cfRule type="cellIs" dxfId="1145" priority="1147" operator="greaterThan">
      <formula>$J$9</formula>
    </cfRule>
  </conditionalFormatting>
  <conditionalFormatting sqref="N49">
    <cfRule type="cellIs" dxfId="1144" priority="1145" operator="greaterThan">
      <formula>$K48</formula>
    </cfRule>
  </conditionalFormatting>
  <conditionalFormatting sqref="P49">
    <cfRule type="cellIs" dxfId="1143" priority="1142" operator="equal">
      <formula>"a"</formula>
    </cfRule>
    <cfRule type="cellIs" dxfId="1142" priority="1143" operator="equal">
      <formula>"v"</formula>
    </cfRule>
    <cfRule type="cellIs" dxfId="1141" priority="1144" operator="equal">
      <formula>"f"</formula>
    </cfRule>
  </conditionalFormatting>
  <conditionalFormatting sqref="G48">
    <cfRule type="cellIs" dxfId="1140" priority="1135" operator="equal">
      <formula>$F$13</formula>
    </cfRule>
    <cfRule type="cellIs" dxfId="1139" priority="1136" operator="equal">
      <formula>$F$12</formula>
    </cfRule>
    <cfRule type="cellIs" dxfId="1138" priority="1137" operator="equal">
      <formula>$F$11</formula>
    </cfRule>
    <cfRule type="cellIs" dxfId="1137" priority="1138" operator="equal">
      <formula>$F$10</formula>
    </cfRule>
    <cfRule type="cellIs" dxfId="1136" priority="1139" operator="equal">
      <formula>$F$9</formula>
    </cfRule>
    <cfRule type="cellIs" dxfId="1135" priority="1140" operator="equal">
      <formula>"wird ausgefüllt"</formula>
    </cfRule>
    <cfRule type="cellIs" dxfId="1134" priority="1141" operator="equal">
      <formula>"bitte angeben"</formula>
    </cfRule>
  </conditionalFormatting>
  <conditionalFormatting sqref="I49">
    <cfRule type="cellIs" dxfId="1132" priority="1133" operator="greaterThan">
      <formula>0</formula>
    </cfRule>
  </conditionalFormatting>
  <conditionalFormatting sqref="R50:R51">
    <cfRule type="cellIs" dxfId="1131" priority="1132" operator="notEqual">
      <formula>""</formula>
    </cfRule>
  </conditionalFormatting>
  <conditionalFormatting sqref="G51">
    <cfRule type="cellIs" dxfId="1130" priority="1131" operator="equal">
      <formula>"bitte auswählen"</formula>
    </cfRule>
  </conditionalFormatting>
  <conditionalFormatting sqref="D50:E50">
    <cfRule type="cellIs" dxfId="1129" priority="1126" operator="equal">
      <formula>"sonstiger Ort (bitte unter Bemerkung eintragen)"</formula>
    </cfRule>
    <cfRule type="cellIs" dxfId="1128" priority="1129" operator="equal">
      <formula>"bitte auswählen"</formula>
    </cfRule>
    <cfRule type="cellIs" dxfId="1127" priority="1130" operator="equal">
      <formula>"sonstiges (bitte unter Bemerkungen eintragen)"</formula>
    </cfRule>
  </conditionalFormatting>
  <conditionalFormatting sqref="D51:E51">
    <cfRule type="cellIs" dxfId="1126" priority="1127" operator="equal">
      <formula>"sonstiges Ziel (bitte unter Bemerkung angeben)"</formula>
    </cfRule>
    <cfRule type="cellIs" dxfId="1125" priority="1128" operator="equal">
      <formula>"bitte auswählen"</formula>
    </cfRule>
  </conditionalFormatting>
  <conditionalFormatting sqref="H50">
    <cfRule type="cellIs" dxfId="1124" priority="1124" operator="equal">
      <formula>"bitte auswählen"</formula>
    </cfRule>
    <cfRule type="cellIs" dxfId="1123" priority="1125" operator="equal">
      <formula>"sonstiges (bitte unter Bemerkungen eintragen)"</formula>
    </cfRule>
  </conditionalFormatting>
  <conditionalFormatting sqref="C50">
    <cfRule type="cellIs" dxfId="1122" priority="1122" operator="lessThan">
      <formula>EDATE($J$9,-6)</formula>
    </cfRule>
    <cfRule type="cellIs" dxfId="1121" priority="1123" operator="greaterThan">
      <formula>$J$9</formula>
    </cfRule>
  </conditionalFormatting>
  <conditionalFormatting sqref="N51">
    <cfRule type="cellIs" dxfId="1120" priority="1121" operator="greaterThan">
      <formula>$K50</formula>
    </cfRule>
  </conditionalFormatting>
  <conditionalFormatting sqref="P51">
    <cfRule type="cellIs" dxfId="1119" priority="1118" operator="equal">
      <formula>"a"</formula>
    </cfRule>
    <cfRule type="cellIs" dxfId="1118" priority="1119" operator="equal">
      <formula>"v"</formula>
    </cfRule>
    <cfRule type="cellIs" dxfId="1117" priority="1120" operator="equal">
      <formula>"f"</formula>
    </cfRule>
  </conditionalFormatting>
  <conditionalFormatting sqref="G50">
    <cfRule type="cellIs" dxfId="1116" priority="1111" operator="equal">
      <formula>$F$13</formula>
    </cfRule>
    <cfRule type="cellIs" dxfId="1115" priority="1112" operator="equal">
      <formula>$F$12</formula>
    </cfRule>
    <cfRule type="cellIs" dxfId="1114" priority="1113" operator="equal">
      <formula>$F$11</formula>
    </cfRule>
    <cfRule type="cellIs" dxfId="1113" priority="1114" operator="equal">
      <formula>$F$10</formula>
    </cfRule>
    <cfRule type="cellIs" dxfId="1112" priority="1115" operator="equal">
      <formula>$F$9</formula>
    </cfRule>
    <cfRule type="cellIs" dxfId="1111" priority="1116" operator="equal">
      <formula>"wird ausgefüllt"</formula>
    </cfRule>
    <cfRule type="cellIs" dxfId="1110" priority="1117" operator="equal">
      <formula>"bitte angeben"</formula>
    </cfRule>
  </conditionalFormatting>
  <conditionalFormatting sqref="I51">
    <cfRule type="cellIs" dxfId="1108" priority="1109" operator="greaterThan">
      <formula>0</formula>
    </cfRule>
  </conditionalFormatting>
  <conditionalFormatting sqref="R52:R53">
    <cfRule type="cellIs" dxfId="1107" priority="1108" operator="notEqual">
      <formula>""</formula>
    </cfRule>
  </conditionalFormatting>
  <conditionalFormatting sqref="G53">
    <cfRule type="cellIs" dxfId="1106" priority="1107" operator="equal">
      <formula>"bitte auswählen"</formula>
    </cfRule>
  </conditionalFormatting>
  <conditionalFormatting sqref="D52:E52">
    <cfRule type="cellIs" dxfId="1105" priority="1102" operator="equal">
      <formula>"sonstiger Ort (bitte unter Bemerkung eintragen)"</formula>
    </cfRule>
    <cfRule type="cellIs" dxfId="1104" priority="1105" operator="equal">
      <formula>"bitte auswählen"</formula>
    </cfRule>
    <cfRule type="cellIs" dxfId="1103" priority="1106" operator="equal">
      <formula>"sonstiges (bitte unter Bemerkungen eintragen)"</formula>
    </cfRule>
  </conditionalFormatting>
  <conditionalFormatting sqref="D53:E53">
    <cfRule type="cellIs" dxfId="1102" priority="1103" operator="equal">
      <formula>"sonstiges Ziel (bitte unter Bemerkung angeben)"</formula>
    </cfRule>
    <cfRule type="cellIs" dxfId="1101" priority="1104" operator="equal">
      <formula>"bitte auswählen"</formula>
    </cfRule>
  </conditionalFormatting>
  <conditionalFormatting sqref="H52">
    <cfRule type="cellIs" dxfId="1100" priority="1100" operator="equal">
      <formula>"bitte auswählen"</formula>
    </cfRule>
    <cfRule type="cellIs" dxfId="1099" priority="1101" operator="equal">
      <formula>"sonstiges (bitte unter Bemerkungen eintragen)"</formula>
    </cfRule>
  </conditionalFormatting>
  <conditionalFormatting sqref="C52">
    <cfRule type="cellIs" dxfId="1098" priority="1098" operator="lessThan">
      <formula>EDATE($J$9,-6)</formula>
    </cfRule>
    <cfRule type="cellIs" dxfId="1097" priority="1099" operator="greaterThan">
      <formula>$J$9</formula>
    </cfRule>
  </conditionalFormatting>
  <conditionalFormatting sqref="N53">
    <cfRule type="cellIs" dxfId="1096" priority="1097" operator="greaterThan">
      <formula>$K52</formula>
    </cfRule>
  </conditionalFormatting>
  <conditionalFormatting sqref="P53">
    <cfRule type="cellIs" dxfId="1095" priority="1094" operator="equal">
      <formula>"a"</formula>
    </cfRule>
    <cfRule type="cellIs" dxfId="1094" priority="1095" operator="equal">
      <formula>"v"</formula>
    </cfRule>
    <cfRule type="cellIs" dxfId="1093" priority="1096" operator="equal">
      <formula>"f"</formula>
    </cfRule>
  </conditionalFormatting>
  <conditionalFormatting sqref="G52">
    <cfRule type="cellIs" dxfId="1092" priority="1087" operator="equal">
      <formula>$F$13</formula>
    </cfRule>
    <cfRule type="cellIs" dxfId="1091" priority="1088" operator="equal">
      <formula>$F$12</formula>
    </cfRule>
    <cfRule type="cellIs" dxfId="1090" priority="1089" operator="equal">
      <formula>$F$11</formula>
    </cfRule>
    <cfRule type="cellIs" dxfId="1089" priority="1090" operator="equal">
      <formula>$F$10</formula>
    </cfRule>
    <cfRule type="cellIs" dxfId="1088" priority="1091" operator="equal">
      <formula>$F$9</formula>
    </cfRule>
    <cfRule type="cellIs" dxfId="1087" priority="1092" operator="equal">
      <formula>"wird ausgefüllt"</formula>
    </cfRule>
    <cfRule type="cellIs" dxfId="1086" priority="1093" operator="equal">
      <formula>"bitte angeben"</formula>
    </cfRule>
  </conditionalFormatting>
  <conditionalFormatting sqref="I53">
    <cfRule type="cellIs" dxfId="1084" priority="1085" operator="greaterThan">
      <formula>0</formula>
    </cfRule>
  </conditionalFormatting>
  <conditionalFormatting sqref="R54:R55">
    <cfRule type="cellIs" dxfId="1083" priority="1084" operator="notEqual">
      <formula>""</formula>
    </cfRule>
  </conditionalFormatting>
  <conditionalFormatting sqref="G55">
    <cfRule type="cellIs" dxfId="1082" priority="1083" operator="equal">
      <formula>"bitte auswählen"</formula>
    </cfRule>
  </conditionalFormatting>
  <conditionalFormatting sqref="D54:E54">
    <cfRule type="cellIs" dxfId="1081" priority="1078" operator="equal">
      <formula>"sonstiger Ort (bitte unter Bemerkung eintragen)"</formula>
    </cfRule>
    <cfRule type="cellIs" dxfId="1080" priority="1081" operator="equal">
      <formula>"bitte auswählen"</formula>
    </cfRule>
    <cfRule type="cellIs" dxfId="1079" priority="1082" operator="equal">
      <formula>"sonstiges (bitte unter Bemerkungen eintragen)"</formula>
    </cfRule>
  </conditionalFormatting>
  <conditionalFormatting sqref="D55:E55">
    <cfRule type="cellIs" dxfId="1078" priority="1079" operator="equal">
      <formula>"sonstiges Ziel (bitte unter Bemerkung angeben)"</formula>
    </cfRule>
    <cfRule type="cellIs" dxfId="1077" priority="1080" operator="equal">
      <formula>"bitte auswählen"</formula>
    </cfRule>
  </conditionalFormatting>
  <conditionalFormatting sqref="H54">
    <cfRule type="cellIs" dxfId="1076" priority="1076" operator="equal">
      <formula>"bitte auswählen"</formula>
    </cfRule>
    <cfRule type="cellIs" dxfId="1075" priority="1077" operator="equal">
      <formula>"sonstiges (bitte unter Bemerkungen eintragen)"</formula>
    </cfRule>
  </conditionalFormatting>
  <conditionalFormatting sqref="C54">
    <cfRule type="cellIs" dxfId="1074" priority="1074" operator="lessThan">
      <formula>EDATE($J$9,-6)</formula>
    </cfRule>
    <cfRule type="cellIs" dxfId="1073" priority="1075" operator="greaterThan">
      <formula>$J$9</formula>
    </cfRule>
  </conditionalFormatting>
  <conditionalFormatting sqref="N55">
    <cfRule type="cellIs" dxfId="1072" priority="1073" operator="greaterThan">
      <formula>$K54</formula>
    </cfRule>
  </conditionalFormatting>
  <conditionalFormatting sqref="P55">
    <cfRule type="cellIs" dxfId="1071" priority="1070" operator="equal">
      <formula>"a"</formula>
    </cfRule>
    <cfRule type="cellIs" dxfId="1070" priority="1071" operator="equal">
      <formula>"v"</formula>
    </cfRule>
    <cfRule type="cellIs" dxfId="1069" priority="1072" operator="equal">
      <formula>"f"</formula>
    </cfRule>
  </conditionalFormatting>
  <conditionalFormatting sqref="G54">
    <cfRule type="cellIs" dxfId="1068" priority="1063" operator="equal">
      <formula>$F$13</formula>
    </cfRule>
    <cfRule type="cellIs" dxfId="1067" priority="1064" operator="equal">
      <formula>$F$12</formula>
    </cfRule>
    <cfRule type="cellIs" dxfId="1066" priority="1065" operator="equal">
      <formula>$F$11</formula>
    </cfRule>
    <cfRule type="cellIs" dxfId="1065" priority="1066" operator="equal">
      <formula>$F$10</formula>
    </cfRule>
    <cfRule type="cellIs" dxfId="1064" priority="1067" operator="equal">
      <formula>$F$9</formula>
    </cfRule>
    <cfRule type="cellIs" dxfId="1063" priority="1068" operator="equal">
      <formula>"wird ausgefüllt"</formula>
    </cfRule>
    <cfRule type="cellIs" dxfId="1062" priority="1069" operator="equal">
      <formula>"bitte angeben"</formula>
    </cfRule>
  </conditionalFormatting>
  <conditionalFormatting sqref="I55">
    <cfRule type="cellIs" dxfId="1060" priority="1061" operator="greaterThan">
      <formula>0</formula>
    </cfRule>
  </conditionalFormatting>
  <conditionalFormatting sqref="R56:R57">
    <cfRule type="cellIs" dxfId="1059" priority="1060" operator="notEqual">
      <formula>""</formula>
    </cfRule>
  </conditionalFormatting>
  <conditionalFormatting sqref="G57">
    <cfRule type="cellIs" dxfId="1058" priority="1059" operator="equal">
      <formula>"bitte auswählen"</formula>
    </cfRule>
  </conditionalFormatting>
  <conditionalFormatting sqref="D56:E56">
    <cfRule type="cellIs" dxfId="1057" priority="1054" operator="equal">
      <formula>"sonstiger Ort (bitte unter Bemerkung eintragen)"</formula>
    </cfRule>
    <cfRule type="cellIs" dxfId="1056" priority="1057" operator="equal">
      <formula>"bitte auswählen"</formula>
    </cfRule>
    <cfRule type="cellIs" dxfId="1055" priority="1058" operator="equal">
      <formula>"sonstiges (bitte unter Bemerkungen eintragen)"</formula>
    </cfRule>
  </conditionalFormatting>
  <conditionalFormatting sqref="D57:E57">
    <cfRule type="cellIs" dxfId="1054" priority="1055" operator="equal">
      <formula>"sonstiges Ziel (bitte unter Bemerkung angeben)"</formula>
    </cfRule>
    <cfRule type="cellIs" dxfId="1053" priority="1056" operator="equal">
      <formula>"bitte auswählen"</formula>
    </cfRule>
  </conditionalFormatting>
  <conditionalFormatting sqref="H56">
    <cfRule type="cellIs" dxfId="1052" priority="1052" operator="equal">
      <formula>"bitte auswählen"</formula>
    </cfRule>
    <cfRule type="cellIs" dxfId="1051" priority="1053" operator="equal">
      <formula>"sonstiges (bitte unter Bemerkungen eintragen)"</formula>
    </cfRule>
  </conditionalFormatting>
  <conditionalFormatting sqref="C56">
    <cfRule type="cellIs" dxfId="1050" priority="1050" operator="lessThan">
      <formula>EDATE($J$9,-6)</formula>
    </cfRule>
    <cfRule type="cellIs" dxfId="1049" priority="1051" operator="greaterThan">
      <formula>$J$9</formula>
    </cfRule>
  </conditionalFormatting>
  <conditionalFormatting sqref="N57">
    <cfRule type="cellIs" dxfId="1048" priority="1049" operator="greaterThan">
      <formula>$K56</formula>
    </cfRule>
  </conditionalFormatting>
  <conditionalFormatting sqref="P57">
    <cfRule type="cellIs" dxfId="1047" priority="1046" operator="equal">
      <formula>"a"</formula>
    </cfRule>
    <cfRule type="cellIs" dxfId="1046" priority="1047" operator="equal">
      <formula>"v"</formula>
    </cfRule>
    <cfRule type="cellIs" dxfId="1045" priority="1048" operator="equal">
      <formula>"f"</formula>
    </cfRule>
  </conditionalFormatting>
  <conditionalFormatting sqref="G56">
    <cfRule type="cellIs" dxfId="1044" priority="1039" operator="equal">
      <formula>$F$13</formula>
    </cfRule>
    <cfRule type="cellIs" dxfId="1043" priority="1040" operator="equal">
      <formula>$F$12</formula>
    </cfRule>
    <cfRule type="cellIs" dxfId="1042" priority="1041" operator="equal">
      <formula>$F$11</formula>
    </cfRule>
    <cfRule type="cellIs" dxfId="1041" priority="1042" operator="equal">
      <formula>$F$10</formula>
    </cfRule>
    <cfRule type="cellIs" dxfId="1040" priority="1043" operator="equal">
      <formula>$F$9</formula>
    </cfRule>
    <cfRule type="cellIs" dxfId="1039" priority="1044" operator="equal">
      <formula>"wird ausgefüllt"</formula>
    </cfRule>
    <cfRule type="cellIs" dxfId="1038" priority="1045" operator="equal">
      <formula>"bitte angeben"</formula>
    </cfRule>
  </conditionalFormatting>
  <conditionalFormatting sqref="I57">
    <cfRule type="cellIs" dxfId="1036" priority="1037" operator="greaterThan">
      <formula>0</formula>
    </cfRule>
  </conditionalFormatting>
  <conditionalFormatting sqref="R58:R59">
    <cfRule type="cellIs" dxfId="1035" priority="1036" operator="notEqual">
      <formula>""</formula>
    </cfRule>
  </conditionalFormatting>
  <conditionalFormatting sqref="G59">
    <cfRule type="cellIs" dxfId="1034" priority="1035" operator="equal">
      <formula>"bitte auswählen"</formula>
    </cfRule>
  </conditionalFormatting>
  <conditionalFormatting sqref="D58:E58">
    <cfRule type="cellIs" dxfId="1033" priority="1030" operator="equal">
      <formula>"sonstiger Ort (bitte unter Bemerkung eintragen)"</formula>
    </cfRule>
    <cfRule type="cellIs" dxfId="1032" priority="1033" operator="equal">
      <formula>"bitte auswählen"</formula>
    </cfRule>
    <cfRule type="cellIs" dxfId="1031" priority="1034" operator="equal">
      <formula>"sonstiges (bitte unter Bemerkungen eintragen)"</formula>
    </cfRule>
  </conditionalFormatting>
  <conditionalFormatting sqref="D59:E59">
    <cfRule type="cellIs" dxfId="1030" priority="1031" operator="equal">
      <formula>"sonstiges Ziel (bitte unter Bemerkung angeben)"</formula>
    </cfRule>
    <cfRule type="cellIs" dxfId="1029" priority="1032" operator="equal">
      <formula>"bitte auswählen"</formula>
    </cfRule>
  </conditionalFormatting>
  <conditionalFormatting sqref="H58">
    <cfRule type="cellIs" dxfId="1028" priority="1028" operator="equal">
      <formula>"bitte auswählen"</formula>
    </cfRule>
    <cfRule type="cellIs" dxfId="1027" priority="1029" operator="equal">
      <formula>"sonstiges (bitte unter Bemerkungen eintragen)"</formula>
    </cfRule>
  </conditionalFormatting>
  <conditionalFormatting sqref="C58">
    <cfRule type="cellIs" dxfId="1026" priority="1026" operator="lessThan">
      <formula>EDATE($J$9,-6)</formula>
    </cfRule>
    <cfRule type="cellIs" dxfId="1025" priority="1027" operator="greaterThan">
      <formula>$J$9</formula>
    </cfRule>
  </conditionalFormatting>
  <conditionalFormatting sqref="N59">
    <cfRule type="cellIs" dxfId="1024" priority="1025" operator="greaterThan">
      <formula>$K58</formula>
    </cfRule>
  </conditionalFormatting>
  <conditionalFormatting sqref="P59">
    <cfRule type="cellIs" dxfId="1023" priority="1022" operator="equal">
      <formula>"a"</formula>
    </cfRule>
    <cfRule type="cellIs" dxfId="1022" priority="1023" operator="equal">
      <formula>"v"</formula>
    </cfRule>
    <cfRule type="cellIs" dxfId="1021" priority="1024" operator="equal">
      <formula>"f"</formula>
    </cfRule>
  </conditionalFormatting>
  <conditionalFormatting sqref="G58">
    <cfRule type="cellIs" dxfId="1020" priority="1015" operator="equal">
      <formula>$F$13</formula>
    </cfRule>
    <cfRule type="cellIs" dxfId="1019" priority="1016" operator="equal">
      <formula>$F$12</formula>
    </cfRule>
    <cfRule type="cellIs" dxfId="1018" priority="1017" operator="equal">
      <formula>$F$11</formula>
    </cfRule>
    <cfRule type="cellIs" dxfId="1017" priority="1018" operator="equal">
      <formula>$F$10</formula>
    </cfRule>
    <cfRule type="cellIs" dxfId="1016" priority="1019" operator="equal">
      <formula>$F$9</formula>
    </cfRule>
    <cfRule type="cellIs" dxfId="1015" priority="1020" operator="equal">
      <formula>"wird ausgefüllt"</formula>
    </cfRule>
    <cfRule type="cellIs" dxfId="1014" priority="1021" operator="equal">
      <formula>"bitte angeben"</formula>
    </cfRule>
  </conditionalFormatting>
  <conditionalFormatting sqref="I59">
    <cfRule type="cellIs" dxfId="1012" priority="1013" operator="greaterThan">
      <formula>0</formula>
    </cfRule>
  </conditionalFormatting>
  <conditionalFormatting sqref="R60:R61">
    <cfRule type="cellIs" dxfId="1011" priority="1012" operator="notEqual">
      <formula>""</formula>
    </cfRule>
  </conditionalFormatting>
  <conditionalFormatting sqref="G61">
    <cfRule type="cellIs" dxfId="1010" priority="1011" operator="equal">
      <formula>"bitte auswählen"</formula>
    </cfRule>
  </conditionalFormatting>
  <conditionalFormatting sqref="D60:E60">
    <cfRule type="cellIs" dxfId="1009" priority="1006" operator="equal">
      <formula>"sonstiger Ort (bitte unter Bemerkung eintragen)"</formula>
    </cfRule>
    <cfRule type="cellIs" dxfId="1008" priority="1009" operator="equal">
      <formula>"bitte auswählen"</formula>
    </cfRule>
    <cfRule type="cellIs" dxfId="1007" priority="1010" operator="equal">
      <formula>"sonstiges (bitte unter Bemerkungen eintragen)"</formula>
    </cfRule>
  </conditionalFormatting>
  <conditionalFormatting sqref="D61:E61">
    <cfRule type="cellIs" dxfId="1006" priority="1007" operator="equal">
      <formula>"sonstiges Ziel (bitte unter Bemerkung angeben)"</formula>
    </cfRule>
    <cfRule type="cellIs" dxfId="1005" priority="1008" operator="equal">
      <formula>"bitte auswählen"</formula>
    </cfRule>
  </conditionalFormatting>
  <conditionalFormatting sqref="H60">
    <cfRule type="cellIs" dxfId="1004" priority="1004" operator="equal">
      <formula>"bitte auswählen"</formula>
    </cfRule>
    <cfRule type="cellIs" dxfId="1003" priority="1005" operator="equal">
      <formula>"sonstiges (bitte unter Bemerkungen eintragen)"</formula>
    </cfRule>
  </conditionalFormatting>
  <conditionalFormatting sqref="C60">
    <cfRule type="cellIs" dxfId="1002" priority="1002" operator="lessThan">
      <formula>EDATE($J$9,-6)</formula>
    </cfRule>
    <cfRule type="cellIs" dxfId="1001" priority="1003" operator="greaterThan">
      <formula>$J$9</formula>
    </cfRule>
  </conditionalFormatting>
  <conditionalFormatting sqref="N61">
    <cfRule type="cellIs" dxfId="1000" priority="1001" operator="greaterThan">
      <formula>$K60</formula>
    </cfRule>
  </conditionalFormatting>
  <conditionalFormatting sqref="P61">
    <cfRule type="cellIs" dxfId="999" priority="998" operator="equal">
      <formula>"a"</formula>
    </cfRule>
    <cfRule type="cellIs" dxfId="998" priority="999" operator="equal">
      <formula>"v"</formula>
    </cfRule>
    <cfRule type="cellIs" dxfId="997" priority="1000" operator="equal">
      <formula>"f"</formula>
    </cfRule>
  </conditionalFormatting>
  <conditionalFormatting sqref="G60">
    <cfRule type="cellIs" dxfId="996" priority="991" operator="equal">
      <formula>$F$13</formula>
    </cfRule>
    <cfRule type="cellIs" dxfId="995" priority="992" operator="equal">
      <formula>$F$12</formula>
    </cfRule>
    <cfRule type="cellIs" dxfId="994" priority="993" operator="equal">
      <formula>$F$11</formula>
    </cfRule>
    <cfRule type="cellIs" dxfId="993" priority="994" operator="equal">
      <formula>$F$10</formula>
    </cfRule>
    <cfRule type="cellIs" dxfId="992" priority="995" operator="equal">
      <formula>$F$9</formula>
    </cfRule>
    <cfRule type="cellIs" dxfId="991" priority="996" operator="equal">
      <formula>"wird ausgefüllt"</formula>
    </cfRule>
    <cfRule type="cellIs" dxfId="990" priority="997" operator="equal">
      <formula>"bitte angeben"</formula>
    </cfRule>
  </conditionalFormatting>
  <conditionalFormatting sqref="I61">
    <cfRule type="cellIs" dxfId="988" priority="989" operator="greaterThan">
      <formula>0</formula>
    </cfRule>
  </conditionalFormatting>
  <conditionalFormatting sqref="R62:R63">
    <cfRule type="cellIs" dxfId="987" priority="988" operator="notEqual">
      <formula>""</formula>
    </cfRule>
  </conditionalFormatting>
  <conditionalFormatting sqref="G63">
    <cfRule type="cellIs" dxfId="986" priority="987" operator="equal">
      <formula>"bitte auswählen"</formula>
    </cfRule>
  </conditionalFormatting>
  <conditionalFormatting sqref="D62:E62">
    <cfRule type="cellIs" dxfId="985" priority="982" operator="equal">
      <formula>"sonstiger Ort (bitte unter Bemerkung eintragen)"</formula>
    </cfRule>
    <cfRule type="cellIs" dxfId="984" priority="985" operator="equal">
      <formula>"bitte auswählen"</formula>
    </cfRule>
    <cfRule type="cellIs" dxfId="983" priority="986" operator="equal">
      <formula>"sonstiges (bitte unter Bemerkungen eintragen)"</formula>
    </cfRule>
  </conditionalFormatting>
  <conditionalFormatting sqref="D63:E63">
    <cfRule type="cellIs" dxfId="982" priority="983" operator="equal">
      <formula>"sonstiges Ziel (bitte unter Bemerkung angeben)"</formula>
    </cfRule>
    <cfRule type="cellIs" dxfId="981" priority="984" operator="equal">
      <formula>"bitte auswählen"</formula>
    </cfRule>
  </conditionalFormatting>
  <conditionalFormatting sqref="H62">
    <cfRule type="cellIs" dxfId="980" priority="980" operator="equal">
      <formula>"bitte auswählen"</formula>
    </cfRule>
    <cfRule type="cellIs" dxfId="979" priority="981" operator="equal">
      <formula>"sonstiges (bitte unter Bemerkungen eintragen)"</formula>
    </cfRule>
  </conditionalFormatting>
  <conditionalFormatting sqref="C62">
    <cfRule type="cellIs" dxfId="978" priority="978" operator="lessThan">
      <formula>EDATE($J$9,-6)</formula>
    </cfRule>
    <cfRule type="cellIs" dxfId="977" priority="979" operator="greaterThan">
      <formula>$J$9</formula>
    </cfRule>
  </conditionalFormatting>
  <conditionalFormatting sqref="N63">
    <cfRule type="cellIs" dxfId="976" priority="977" operator="greaterThan">
      <formula>$K62</formula>
    </cfRule>
  </conditionalFormatting>
  <conditionalFormatting sqref="P63">
    <cfRule type="cellIs" dxfId="975" priority="974" operator="equal">
      <formula>"a"</formula>
    </cfRule>
    <cfRule type="cellIs" dxfId="974" priority="975" operator="equal">
      <formula>"v"</formula>
    </cfRule>
    <cfRule type="cellIs" dxfId="973" priority="976" operator="equal">
      <formula>"f"</formula>
    </cfRule>
  </conditionalFormatting>
  <conditionalFormatting sqref="G62">
    <cfRule type="cellIs" dxfId="972" priority="967" operator="equal">
      <formula>$F$13</formula>
    </cfRule>
    <cfRule type="cellIs" dxfId="971" priority="968" operator="equal">
      <formula>$F$12</formula>
    </cfRule>
    <cfRule type="cellIs" dxfId="970" priority="969" operator="equal">
      <formula>$F$11</formula>
    </cfRule>
    <cfRule type="cellIs" dxfId="969" priority="970" operator="equal">
      <formula>$F$10</formula>
    </cfRule>
    <cfRule type="cellIs" dxfId="968" priority="971" operator="equal">
      <formula>$F$9</formula>
    </cfRule>
    <cfRule type="cellIs" dxfId="967" priority="972" operator="equal">
      <formula>"wird ausgefüllt"</formula>
    </cfRule>
    <cfRule type="cellIs" dxfId="966" priority="973" operator="equal">
      <formula>"bitte angeben"</formula>
    </cfRule>
  </conditionalFormatting>
  <conditionalFormatting sqref="I63">
    <cfRule type="cellIs" dxfId="964" priority="965" operator="greaterThan">
      <formula>0</formula>
    </cfRule>
  </conditionalFormatting>
  <conditionalFormatting sqref="R64:R65">
    <cfRule type="cellIs" dxfId="963" priority="964" operator="notEqual">
      <formula>""</formula>
    </cfRule>
  </conditionalFormatting>
  <conditionalFormatting sqref="G65">
    <cfRule type="cellIs" dxfId="962" priority="963" operator="equal">
      <formula>"bitte auswählen"</formula>
    </cfRule>
  </conditionalFormatting>
  <conditionalFormatting sqref="D64:E64">
    <cfRule type="cellIs" dxfId="961" priority="958" operator="equal">
      <formula>"sonstiger Ort (bitte unter Bemerkung eintragen)"</formula>
    </cfRule>
    <cfRule type="cellIs" dxfId="960" priority="961" operator="equal">
      <formula>"bitte auswählen"</formula>
    </cfRule>
    <cfRule type="cellIs" dxfId="959" priority="962" operator="equal">
      <formula>"sonstiges (bitte unter Bemerkungen eintragen)"</formula>
    </cfRule>
  </conditionalFormatting>
  <conditionalFormatting sqref="D65:E65">
    <cfRule type="cellIs" dxfId="958" priority="959" operator="equal">
      <formula>"sonstiges Ziel (bitte unter Bemerkung angeben)"</formula>
    </cfRule>
    <cfRule type="cellIs" dxfId="957" priority="960" operator="equal">
      <formula>"bitte auswählen"</formula>
    </cfRule>
  </conditionalFormatting>
  <conditionalFormatting sqref="H64">
    <cfRule type="cellIs" dxfId="956" priority="956" operator="equal">
      <formula>"bitte auswählen"</formula>
    </cfRule>
    <cfRule type="cellIs" dxfId="955" priority="957" operator="equal">
      <formula>"sonstiges (bitte unter Bemerkungen eintragen)"</formula>
    </cfRule>
  </conditionalFormatting>
  <conditionalFormatting sqref="C64">
    <cfRule type="cellIs" dxfId="954" priority="954" operator="lessThan">
      <formula>EDATE($J$9,-6)</formula>
    </cfRule>
    <cfRule type="cellIs" dxfId="953" priority="955" operator="greaterThan">
      <formula>$J$9</formula>
    </cfRule>
  </conditionalFormatting>
  <conditionalFormatting sqref="N65">
    <cfRule type="cellIs" dxfId="952" priority="953" operator="greaterThan">
      <formula>$K64</formula>
    </cfRule>
  </conditionalFormatting>
  <conditionalFormatting sqref="P65">
    <cfRule type="cellIs" dxfId="951" priority="950" operator="equal">
      <formula>"a"</formula>
    </cfRule>
    <cfRule type="cellIs" dxfId="950" priority="951" operator="equal">
      <formula>"v"</formula>
    </cfRule>
    <cfRule type="cellIs" dxfId="949" priority="952" operator="equal">
      <formula>"f"</formula>
    </cfRule>
  </conditionalFormatting>
  <conditionalFormatting sqref="G64">
    <cfRule type="cellIs" dxfId="948" priority="943" operator="equal">
      <formula>$F$13</formula>
    </cfRule>
    <cfRule type="cellIs" dxfId="947" priority="944" operator="equal">
      <formula>$F$12</formula>
    </cfRule>
    <cfRule type="cellIs" dxfId="946" priority="945" operator="equal">
      <formula>$F$11</formula>
    </cfRule>
    <cfRule type="cellIs" dxfId="945" priority="946" operator="equal">
      <formula>$F$10</formula>
    </cfRule>
    <cfRule type="cellIs" dxfId="944" priority="947" operator="equal">
      <formula>$F$9</formula>
    </cfRule>
    <cfRule type="cellIs" dxfId="943" priority="948" operator="equal">
      <formula>"wird ausgefüllt"</formula>
    </cfRule>
    <cfRule type="cellIs" dxfId="942" priority="949" operator="equal">
      <formula>"bitte angeben"</formula>
    </cfRule>
  </conditionalFormatting>
  <conditionalFormatting sqref="I65">
    <cfRule type="cellIs" dxfId="940" priority="941" operator="greaterThan">
      <formula>0</formula>
    </cfRule>
  </conditionalFormatting>
  <conditionalFormatting sqref="R66:R67">
    <cfRule type="cellIs" dxfId="939" priority="940" operator="notEqual">
      <formula>""</formula>
    </cfRule>
  </conditionalFormatting>
  <conditionalFormatting sqref="G67">
    <cfRule type="cellIs" dxfId="938" priority="939" operator="equal">
      <formula>"bitte auswählen"</formula>
    </cfRule>
  </conditionalFormatting>
  <conditionalFormatting sqref="D66:E66">
    <cfRule type="cellIs" dxfId="937" priority="934" operator="equal">
      <formula>"sonstiger Ort (bitte unter Bemerkung eintragen)"</formula>
    </cfRule>
    <cfRule type="cellIs" dxfId="936" priority="937" operator="equal">
      <formula>"bitte auswählen"</formula>
    </cfRule>
    <cfRule type="cellIs" dxfId="935" priority="938" operator="equal">
      <formula>"sonstiges (bitte unter Bemerkungen eintragen)"</formula>
    </cfRule>
  </conditionalFormatting>
  <conditionalFormatting sqref="D67:E67">
    <cfRule type="cellIs" dxfId="934" priority="935" operator="equal">
      <formula>"sonstiges Ziel (bitte unter Bemerkung angeben)"</formula>
    </cfRule>
    <cfRule type="cellIs" dxfId="933" priority="936" operator="equal">
      <formula>"bitte auswählen"</formula>
    </cfRule>
  </conditionalFormatting>
  <conditionalFormatting sqref="H66">
    <cfRule type="cellIs" dxfId="932" priority="932" operator="equal">
      <formula>"bitte auswählen"</formula>
    </cfRule>
    <cfRule type="cellIs" dxfId="931" priority="933" operator="equal">
      <formula>"sonstiges (bitte unter Bemerkungen eintragen)"</formula>
    </cfRule>
  </conditionalFormatting>
  <conditionalFormatting sqref="C66">
    <cfRule type="cellIs" dxfId="930" priority="930" operator="lessThan">
      <formula>EDATE($J$9,-6)</formula>
    </cfRule>
    <cfRule type="cellIs" dxfId="929" priority="931" operator="greaterThan">
      <formula>$J$9</formula>
    </cfRule>
  </conditionalFormatting>
  <conditionalFormatting sqref="N67">
    <cfRule type="cellIs" dxfId="928" priority="929" operator="greaterThan">
      <formula>$K66</formula>
    </cfRule>
  </conditionalFormatting>
  <conditionalFormatting sqref="P67">
    <cfRule type="cellIs" dxfId="927" priority="926" operator="equal">
      <formula>"a"</formula>
    </cfRule>
    <cfRule type="cellIs" dxfId="926" priority="927" operator="equal">
      <formula>"v"</formula>
    </cfRule>
    <cfRule type="cellIs" dxfId="925" priority="928" operator="equal">
      <formula>"f"</formula>
    </cfRule>
  </conditionalFormatting>
  <conditionalFormatting sqref="G66">
    <cfRule type="cellIs" dxfId="924" priority="919" operator="equal">
      <formula>$F$13</formula>
    </cfRule>
    <cfRule type="cellIs" dxfId="923" priority="920" operator="equal">
      <formula>$F$12</formula>
    </cfRule>
    <cfRule type="cellIs" dxfId="922" priority="921" operator="equal">
      <formula>$F$11</formula>
    </cfRule>
    <cfRule type="cellIs" dxfId="921" priority="922" operator="equal">
      <formula>$F$10</formula>
    </cfRule>
    <cfRule type="cellIs" dxfId="920" priority="923" operator="equal">
      <formula>$F$9</formula>
    </cfRule>
    <cfRule type="cellIs" dxfId="919" priority="924" operator="equal">
      <formula>"wird ausgefüllt"</formula>
    </cfRule>
    <cfRule type="cellIs" dxfId="918" priority="925" operator="equal">
      <formula>"bitte angeben"</formula>
    </cfRule>
  </conditionalFormatting>
  <conditionalFormatting sqref="I67">
    <cfRule type="cellIs" dxfId="916" priority="917" operator="greaterThan">
      <formula>0</formula>
    </cfRule>
  </conditionalFormatting>
  <conditionalFormatting sqref="R68:R69">
    <cfRule type="cellIs" dxfId="915" priority="916" operator="notEqual">
      <formula>""</formula>
    </cfRule>
  </conditionalFormatting>
  <conditionalFormatting sqref="G69">
    <cfRule type="cellIs" dxfId="914" priority="915" operator="equal">
      <formula>"bitte auswählen"</formula>
    </cfRule>
  </conditionalFormatting>
  <conditionalFormatting sqref="D68:E68">
    <cfRule type="cellIs" dxfId="913" priority="910" operator="equal">
      <formula>"sonstiger Ort (bitte unter Bemerkung eintragen)"</formula>
    </cfRule>
    <cfRule type="cellIs" dxfId="912" priority="913" operator="equal">
      <formula>"bitte auswählen"</formula>
    </cfRule>
    <cfRule type="cellIs" dxfId="911" priority="914" operator="equal">
      <formula>"sonstiges (bitte unter Bemerkungen eintragen)"</formula>
    </cfRule>
  </conditionalFormatting>
  <conditionalFormatting sqref="D69:E69">
    <cfRule type="cellIs" dxfId="910" priority="911" operator="equal">
      <formula>"sonstiges Ziel (bitte unter Bemerkung angeben)"</formula>
    </cfRule>
    <cfRule type="cellIs" dxfId="909" priority="912" operator="equal">
      <formula>"bitte auswählen"</formula>
    </cfRule>
  </conditionalFormatting>
  <conditionalFormatting sqref="H68">
    <cfRule type="cellIs" dxfId="908" priority="908" operator="equal">
      <formula>"bitte auswählen"</formula>
    </cfRule>
    <cfRule type="cellIs" dxfId="907" priority="909" operator="equal">
      <formula>"sonstiges (bitte unter Bemerkungen eintragen)"</formula>
    </cfRule>
  </conditionalFormatting>
  <conditionalFormatting sqref="C68">
    <cfRule type="cellIs" dxfId="906" priority="906" operator="lessThan">
      <formula>EDATE($J$9,-6)</formula>
    </cfRule>
    <cfRule type="cellIs" dxfId="905" priority="907" operator="greaterThan">
      <formula>$J$9</formula>
    </cfRule>
  </conditionalFormatting>
  <conditionalFormatting sqref="N69">
    <cfRule type="cellIs" dxfId="904" priority="905" operator="greaterThan">
      <formula>$K68</formula>
    </cfRule>
  </conditionalFormatting>
  <conditionalFormatting sqref="P69">
    <cfRule type="cellIs" dxfId="903" priority="902" operator="equal">
      <formula>"a"</formula>
    </cfRule>
    <cfRule type="cellIs" dxfId="902" priority="903" operator="equal">
      <formula>"v"</formula>
    </cfRule>
    <cfRule type="cellIs" dxfId="901" priority="904" operator="equal">
      <formula>"f"</formula>
    </cfRule>
  </conditionalFormatting>
  <conditionalFormatting sqref="G68">
    <cfRule type="cellIs" dxfId="900" priority="895" operator="equal">
      <formula>$F$13</formula>
    </cfRule>
    <cfRule type="cellIs" dxfId="899" priority="896" operator="equal">
      <formula>$F$12</formula>
    </cfRule>
    <cfRule type="cellIs" dxfId="898" priority="897" operator="equal">
      <formula>$F$11</formula>
    </cfRule>
    <cfRule type="cellIs" dxfId="897" priority="898" operator="equal">
      <formula>$F$10</formula>
    </cfRule>
    <cfRule type="cellIs" dxfId="896" priority="899" operator="equal">
      <formula>$F$9</formula>
    </cfRule>
    <cfRule type="cellIs" dxfId="895" priority="900" operator="equal">
      <formula>"wird ausgefüllt"</formula>
    </cfRule>
    <cfRule type="cellIs" dxfId="894" priority="901" operator="equal">
      <formula>"bitte angeben"</formula>
    </cfRule>
  </conditionalFormatting>
  <conditionalFormatting sqref="I69">
    <cfRule type="cellIs" dxfId="892" priority="893" operator="greaterThan">
      <formula>0</formula>
    </cfRule>
  </conditionalFormatting>
  <conditionalFormatting sqref="R70:R71">
    <cfRule type="cellIs" dxfId="891" priority="892" operator="notEqual">
      <formula>""</formula>
    </cfRule>
  </conditionalFormatting>
  <conditionalFormatting sqref="G71">
    <cfRule type="cellIs" dxfId="890" priority="891" operator="equal">
      <formula>"bitte auswählen"</formula>
    </cfRule>
  </conditionalFormatting>
  <conditionalFormatting sqref="D70:E70">
    <cfRule type="cellIs" dxfId="889" priority="886" operator="equal">
      <formula>"sonstiger Ort (bitte unter Bemerkung eintragen)"</formula>
    </cfRule>
    <cfRule type="cellIs" dxfId="888" priority="889" operator="equal">
      <formula>"bitte auswählen"</formula>
    </cfRule>
    <cfRule type="cellIs" dxfId="887" priority="890" operator="equal">
      <formula>"sonstiges (bitte unter Bemerkungen eintragen)"</formula>
    </cfRule>
  </conditionalFormatting>
  <conditionalFormatting sqref="D71:E71">
    <cfRule type="cellIs" dxfId="886" priority="887" operator="equal">
      <formula>"sonstiges Ziel (bitte unter Bemerkung angeben)"</formula>
    </cfRule>
    <cfRule type="cellIs" dxfId="885" priority="888" operator="equal">
      <formula>"bitte auswählen"</formula>
    </cfRule>
  </conditionalFormatting>
  <conditionalFormatting sqref="H70">
    <cfRule type="cellIs" dxfId="884" priority="884" operator="equal">
      <formula>"bitte auswählen"</formula>
    </cfRule>
    <cfRule type="cellIs" dxfId="883" priority="885" operator="equal">
      <formula>"sonstiges (bitte unter Bemerkungen eintragen)"</formula>
    </cfRule>
  </conditionalFormatting>
  <conditionalFormatting sqref="C70">
    <cfRule type="cellIs" dxfId="882" priority="882" operator="lessThan">
      <formula>EDATE($J$9,-6)</formula>
    </cfRule>
    <cfRule type="cellIs" dxfId="881" priority="883" operator="greaterThan">
      <formula>$J$9</formula>
    </cfRule>
  </conditionalFormatting>
  <conditionalFormatting sqref="N71">
    <cfRule type="cellIs" dxfId="880" priority="881" operator="greaterThan">
      <formula>$K70</formula>
    </cfRule>
  </conditionalFormatting>
  <conditionalFormatting sqref="P71">
    <cfRule type="cellIs" dxfId="879" priority="878" operator="equal">
      <formula>"a"</formula>
    </cfRule>
    <cfRule type="cellIs" dxfId="878" priority="879" operator="equal">
      <formula>"v"</formula>
    </cfRule>
    <cfRule type="cellIs" dxfId="877" priority="880" operator="equal">
      <formula>"f"</formula>
    </cfRule>
  </conditionalFormatting>
  <conditionalFormatting sqref="G70">
    <cfRule type="cellIs" dxfId="876" priority="871" operator="equal">
      <formula>$F$13</formula>
    </cfRule>
    <cfRule type="cellIs" dxfId="875" priority="872" operator="equal">
      <formula>$F$12</formula>
    </cfRule>
    <cfRule type="cellIs" dxfId="874" priority="873" operator="equal">
      <formula>$F$11</formula>
    </cfRule>
    <cfRule type="cellIs" dxfId="873" priority="874" operator="equal">
      <formula>$F$10</formula>
    </cfRule>
    <cfRule type="cellIs" dxfId="872" priority="875" operator="equal">
      <formula>$F$9</formula>
    </cfRule>
    <cfRule type="cellIs" dxfId="871" priority="876" operator="equal">
      <formula>"wird ausgefüllt"</formula>
    </cfRule>
    <cfRule type="cellIs" dxfId="870" priority="877" operator="equal">
      <formula>"bitte angeben"</formula>
    </cfRule>
  </conditionalFormatting>
  <conditionalFormatting sqref="I71">
    <cfRule type="cellIs" dxfId="868" priority="869" operator="greaterThan">
      <formula>0</formula>
    </cfRule>
  </conditionalFormatting>
  <conditionalFormatting sqref="R72:R73">
    <cfRule type="cellIs" dxfId="867" priority="868" operator="notEqual">
      <formula>""</formula>
    </cfRule>
  </conditionalFormatting>
  <conditionalFormatting sqref="G73">
    <cfRule type="cellIs" dxfId="866" priority="867" operator="equal">
      <formula>"bitte auswählen"</formula>
    </cfRule>
  </conditionalFormatting>
  <conditionalFormatting sqref="D72:E72">
    <cfRule type="cellIs" dxfId="865" priority="862" operator="equal">
      <formula>"sonstiger Ort (bitte unter Bemerkung eintragen)"</formula>
    </cfRule>
    <cfRule type="cellIs" dxfId="864" priority="865" operator="equal">
      <formula>"bitte auswählen"</formula>
    </cfRule>
    <cfRule type="cellIs" dxfId="863" priority="866" operator="equal">
      <formula>"sonstiges (bitte unter Bemerkungen eintragen)"</formula>
    </cfRule>
  </conditionalFormatting>
  <conditionalFormatting sqref="D73:E73">
    <cfRule type="cellIs" dxfId="862" priority="863" operator="equal">
      <formula>"sonstiges Ziel (bitte unter Bemerkung angeben)"</formula>
    </cfRule>
    <cfRule type="cellIs" dxfId="861" priority="864" operator="equal">
      <formula>"bitte auswählen"</formula>
    </cfRule>
  </conditionalFormatting>
  <conditionalFormatting sqref="H72">
    <cfRule type="cellIs" dxfId="860" priority="860" operator="equal">
      <formula>"bitte auswählen"</formula>
    </cfRule>
    <cfRule type="cellIs" dxfId="859" priority="861" operator="equal">
      <formula>"sonstiges (bitte unter Bemerkungen eintragen)"</formula>
    </cfRule>
  </conditionalFormatting>
  <conditionalFormatting sqref="C72">
    <cfRule type="cellIs" dxfId="858" priority="858" operator="lessThan">
      <formula>EDATE($J$9,-6)</formula>
    </cfRule>
    <cfRule type="cellIs" dxfId="857" priority="859" operator="greaterThan">
      <formula>$J$9</formula>
    </cfRule>
  </conditionalFormatting>
  <conditionalFormatting sqref="N73">
    <cfRule type="cellIs" dxfId="856" priority="857" operator="greaterThan">
      <formula>$K72</formula>
    </cfRule>
  </conditionalFormatting>
  <conditionalFormatting sqref="P73">
    <cfRule type="cellIs" dxfId="855" priority="854" operator="equal">
      <formula>"a"</formula>
    </cfRule>
    <cfRule type="cellIs" dxfId="854" priority="855" operator="equal">
      <formula>"v"</formula>
    </cfRule>
    <cfRule type="cellIs" dxfId="853" priority="856" operator="equal">
      <formula>"f"</formula>
    </cfRule>
  </conditionalFormatting>
  <conditionalFormatting sqref="G72">
    <cfRule type="cellIs" dxfId="852" priority="847" operator="equal">
      <formula>$F$13</formula>
    </cfRule>
    <cfRule type="cellIs" dxfId="851" priority="848" operator="equal">
      <formula>$F$12</formula>
    </cfRule>
    <cfRule type="cellIs" dxfId="850" priority="849" operator="equal">
      <formula>$F$11</formula>
    </cfRule>
    <cfRule type="cellIs" dxfId="849" priority="850" operator="equal">
      <formula>$F$10</formula>
    </cfRule>
    <cfRule type="cellIs" dxfId="848" priority="851" operator="equal">
      <formula>$F$9</formula>
    </cfRule>
    <cfRule type="cellIs" dxfId="847" priority="852" operator="equal">
      <formula>"wird ausgefüllt"</formula>
    </cfRule>
    <cfRule type="cellIs" dxfId="846" priority="853" operator="equal">
      <formula>"bitte angeben"</formula>
    </cfRule>
  </conditionalFormatting>
  <conditionalFormatting sqref="I73">
    <cfRule type="cellIs" dxfId="844" priority="845" operator="greaterThan">
      <formula>0</formula>
    </cfRule>
  </conditionalFormatting>
  <conditionalFormatting sqref="R74:R75">
    <cfRule type="cellIs" dxfId="843" priority="844" operator="notEqual">
      <formula>""</formula>
    </cfRule>
  </conditionalFormatting>
  <conditionalFormatting sqref="G75">
    <cfRule type="cellIs" dxfId="842" priority="843" operator="equal">
      <formula>"bitte auswählen"</formula>
    </cfRule>
  </conditionalFormatting>
  <conditionalFormatting sqref="D74:E74">
    <cfRule type="cellIs" dxfId="841" priority="838" operator="equal">
      <formula>"sonstiger Ort (bitte unter Bemerkung eintragen)"</formula>
    </cfRule>
    <cfRule type="cellIs" dxfId="840" priority="841" operator="equal">
      <formula>"bitte auswählen"</formula>
    </cfRule>
    <cfRule type="cellIs" dxfId="839" priority="842" operator="equal">
      <formula>"sonstiges (bitte unter Bemerkungen eintragen)"</formula>
    </cfRule>
  </conditionalFormatting>
  <conditionalFormatting sqref="D75:E75">
    <cfRule type="cellIs" dxfId="838" priority="839" operator="equal">
      <formula>"sonstiges Ziel (bitte unter Bemerkung angeben)"</formula>
    </cfRule>
    <cfRule type="cellIs" dxfId="837" priority="840" operator="equal">
      <formula>"bitte auswählen"</formula>
    </cfRule>
  </conditionalFormatting>
  <conditionalFormatting sqref="H74">
    <cfRule type="cellIs" dxfId="836" priority="836" operator="equal">
      <formula>"bitte auswählen"</formula>
    </cfRule>
    <cfRule type="cellIs" dxfId="835" priority="837" operator="equal">
      <formula>"sonstiges (bitte unter Bemerkungen eintragen)"</formula>
    </cfRule>
  </conditionalFormatting>
  <conditionalFormatting sqref="C74">
    <cfRule type="cellIs" dxfId="834" priority="834" operator="lessThan">
      <formula>EDATE($J$9,-6)</formula>
    </cfRule>
    <cfRule type="cellIs" dxfId="833" priority="835" operator="greaterThan">
      <formula>$J$9</formula>
    </cfRule>
  </conditionalFormatting>
  <conditionalFormatting sqref="N75">
    <cfRule type="cellIs" dxfId="832" priority="833" operator="greaterThan">
      <formula>$K74</formula>
    </cfRule>
  </conditionalFormatting>
  <conditionalFormatting sqref="P75">
    <cfRule type="cellIs" dxfId="831" priority="830" operator="equal">
      <formula>"a"</formula>
    </cfRule>
    <cfRule type="cellIs" dxfId="830" priority="831" operator="equal">
      <formula>"v"</formula>
    </cfRule>
    <cfRule type="cellIs" dxfId="829" priority="832" operator="equal">
      <formula>"f"</formula>
    </cfRule>
  </conditionalFormatting>
  <conditionalFormatting sqref="G74">
    <cfRule type="cellIs" dxfId="828" priority="823" operator="equal">
      <formula>$F$13</formula>
    </cfRule>
    <cfRule type="cellIs" dxfId="827" priority="824" operator="equal">
      <formula>$F$12</formula>
    </cfRule>
    <cfRule type="cellIs" dxfId="826" priority="825" operator="equal">
      <formula>$F$11</formula>
    </cfRule>
    <cfRule type="cellIs" dxfId="825" priority="826" operator="equal">
      <formula>$F$10</formula>
    </cfRule>
    <cfRule type="cellIs" dxfId="824" priority="827" operator="equal">
      <formula>$F$9</formula>
    </cfRule>
    <cfRule type="cellIs" dxfId="823" priority="828" operator="equal">
      <formula>"wird ausgefüllt"</formula>
    </cfRule>
    <cfRule type="cellIs" dxfId="822" priority="829" operator="equal">
      <formula>"bitte angeben"</formula>
    </cfRule>
  </conditionalFormatting>
  <conditionalFormatting sqref="I75">
    <cfRule type="cellIs" dxfId="820" priority="821" operator="greaterThan">
      <formula>0</formula>
    </cfRule>
  </conditionalFormatting>
  <conditionalFormatting sqref="R76:R77">
    <cfRule type="cellIs" dxfId="819" priority="820" operator="notEqual">
      <formula>""</formula>
    </cfRule>
  </conditionalFormatting>
  <conditionalFormatting sqref="G77">
    <cfRule type="cellIs" dxfId="818" priority="819" operator="equal">
      <formula>"bitte auswählen"</formula>
    </cfRule>
  </conditionalFormatting>
  <conditionalFormatting sqref="D76:E76">
    <cfRule type="cellIs" dxfId="817" priority="814" operator="equal">
      <formula>"sonstiger Ort (bitte unter Bemerkung eintragen)"</formula>
    </cfRule>
    <cfRule type="cellIs" dxfId="816" priority="817" operator="equal">
      <formula>"bitte auswählen"</formula>
    </cfRule>
    <cfRule type="cellIs" dxfId="815" priority="818" operator="equal">
      <formula>"sonstiges (bitte unter Bemerkungen eintragen)"</formula>
    </cfRule>
  </conditionalFormatting>
  <conditionalFormatting sqref="D77:E77">
    <cfRule type="cellIs" dxfId="814" priority="815" operator="equal">
      <formula>"sonstiges Ziel (bitte unter Bemerkung angeben)"</formula>
    </cfRule>
    <cfRule type="cellIs" dxfId="813" priority="816" operator="equal">
      <formula>"bitte auswählen"</formula>
    </cfRule>
  </conditionalFormatting>
  <conditionalFormatting sqref="H76">
    <cfRule type="cellIs" dxfId="812" priority="812" operator="equal">
      <formula>"bitte auswählen"</formula>
    </cfRule>
    <cfRule type="cellIs" dxfId="811" priority="813" operator="equal">
      <formula>"sonstiges (bitte unter Bemerkungen eintragen)"</formula>
    </cfRule>
  </conditionalFormatting>
  <conditionalFormatting sqref="C76">
    <cfRule type="cellIs" dxfId="810" priority="810" operator="lessThan">
      <formula>EDATE($J$9,-6)</formula>
    </cfRule>
    <cfRule type="cellIs" dxfId="809" priority="811" operator="greaterThan">
      <formula>$J$9</formula>
    </cfRule>
  </conditionalFormatting>
  <conditionalFormatting sqref="N77">
    <cfRule type="cellIs" dxfId="808" priority="809" operator="greaterThan">
      <formula>$K76</formula>
    </cfRule>
  </conditionalFormatting>
  <conditionalFormatting sqref="P77">
    <cfRule type="cellIs" dxfId="807" priority="806" operator="equal">
      <formula>"a"</formula>
    </cfRule>
    <cfRule type="cellIs" dxfId="806" priority="807" operator="equal">
      <formula>"v"</formula>
    </cfRule>
    <cfRule type="cellIs" dxfId="805" priority="808" operator="equal">
      <formula>"f"</formula>
    </cfRule>
  </conditionalFormatting>
  <conditionalFormatting sqref="G76">
    <cfRule type="cellIs" dxfId="804" priority="799" operator="equal">
      <formula>$F$13</formula>
    </cfRule>
    <cfRule type="cellIs" dxfId="803" priority="800" operator="equal">
      <formula>$F$12</formula>
    </cfRule>
    <cfRule type="cellIs" dxfId="802" priority="801" operator="equal">
      <formula>$F$11</formula>
    </cfRule>
    <cfRule type="cellIs" dxfId="801" priority="802" operator="equal">
      <formula>$F$10</formula>
    </cfRule>
    <cfRule type="cellIs" dxfId="800" priority="803" operator="equal">
      <formula>$F$9</formula>
    </cfRule>
    <cfRule type="cellIs" dxfId="799" priority="804" operator="equal">
      <formula>"wird ausgefüllt"</formula>
    </cfRule>
    <cfRule type="cellIs" dxfId="798" priority="805" operator="equal">
      <formula>"bitte angeben"</formula>
    </cfRule>
  </conditionalFormatting>
  <conditionalFormatting sqref="I77">
    <cfRule type="cellIs" dxfId="796" priority="797" operator="greaterThan">
      <formula>0</formula>
    </cfRule>
  </conditionalFormatting>
  <conditionalFormatting sqref="R78:R79">
    <cfRule type="cellIs" dxfId="795" priority="796" operator="notEqual">
      <formula>""</formula>
    </cfRule>
  </conditionalFormatting>
  <conditionalFormatting sqref="G79">
    <cfRule type="cellIs" dxfId="794" priority="795" operator="equal">
      <formula>"bitte auswählen"</formula>
    </cfRule>
  </conditionalFormatting>
  <conditionalFormatting sqref="D78:E78">
    <cfRule type="cellIs" dxfId="793" priority="790" operator="equal">
      <formula>"sonstiger Ort (bitte unter Bemerkung eintragen)"</formula>
    </cfRule>
    <cfRule type="cellIs" dxfId="792" priority="793" operator="equal">
      <formula>"bitte auswählen"</formula>
    </cfRule>
    <cfRule type="cellIs" dxfId="791" priority="794" operator="equal">
      <formula>"sonstiges (bitte unter Bemerkungen eintragen)"</formula>
    </cfRule>
  </conditionalFormatting>
  <conditionalFormatting sqref="D79:E79">
    <cfRule type="cellIs" dxfId="790" priority="791" operator="equal">
      <formula>"sonstiges Ziel (bitte unter Bemerkung angeben)"</formula>
    </cfRule>
    <cfRule type="cellIs" dxfId="789" priority="792" operator="equal">
      <formula>"bitte auswählen"</formula>
    </cfRule>
  </conditionalFormatting>
  <conditionalFormatting sqref="H78">
    <cfRule type="cellIs" dxfId="788" priority="788" operator="equal">
      <formula>"bitte auswählen"</formula>
    </cfRule>
    <cfRule type="cellIs" dxfId="787" priority="789" operator="equal">
      <formula>"sonstiges (bitte unter Bemerkungen eintragen)"</formula>
    </cfRule>
  </conditionalFormatting>
  <conditionalFormatting sqref="C78">
    <cfRule type="cellIs" dxfId="786" priority="786" operator="lessThan">
      <formula>EDATE($J$9,-6)</formula>
    </cfRule>
    <cfRule type="cellIs" dxfId="785" priority="787" operator="greaterThan">
      <formula>$J$9</formula>
    </cfRule>
  </conditionalFormatting>
  <conditionalFormatting sqref="N79">
    <cfRule type="cellIs" dxfId="784" priority="785" operator="greaterThan">
      <formula>$K78</formula>
    </cfRule>
  </conditionalFormatting>
  <conditionalFormatting sqref="P79">
    <cfRule type="cellIs" dxfId="783" priority="782" operator="equal">
      <formula>"a"</formula>
    </cfRule>
    <cfRule type="cellIs" dxfId="782" priority="783" operator="equal">
      <formula>"v"</formula>
    </cfRule>
    <cfRule type="cellIs" dxfId="781" priority="784" operator="equal">
      <formula>"f"</formula>
    </cfRule>
  </conditionalFormatting>
  <conditionalFormatting sqref="G78">
    <cfRule type="cellIs" dxfId="780" priority="775" operator="equal">
      <formula>$F$13</formula>
    </cfRule>
    <cfRule type="cellIs" dxfId="779" priority="776" operator="equal">
      <formula>$F$12</formula>
    </cfRule>
    <cfRule type="cellIs" dxfId="778" priority="777" operator="equal">
      <formula>$F$11</formula>
    </cfRule>
    <cfRule type="cellIs" dxfId="777" priority="778" operator="equal">
      <formula>$F$10</formula>
    </cfRule>
    <cfRule type="cellIs" dxfId="776" priority="779" operator="equal">
      <formula>$F$9</formula>
    </cfRule>
    <cfRule type="cellIs" dxfId="775" priority="780" operator="equal">
      <formula>"wird ausgefüllt"</formula>
    </cfRule>
    <cfRule type="cellIs" dxfId="774" priority="781" operator="equal">
      <formula>"bitte angeben"</formula>
    </cfRule>
  </conditionalFormatting>
  <conditionalFormatting sqref="I79">
    <cfRule type="cellIs" dxfId="772" priority="773" operator="greaterThan">
      <formula>0</formula>
    </cfRule>
  </conditionalFormatting>
  <conditionalFormatting sqref="R80:R81">
    <cfRule type="cellIs" dxfId="771" priority="772" operator="notEqual">
      <formula>""</formula>
    </cfRule>
  </conditionalFormatting>
  <conditionalFormatting sqref="G81">
    <cfRule type="cellIs" dxfId="770" priority="771" operator="equal">
      <formula>"bitte auswählen"</formula>
    </cfRule>
  </conditionalFormatting>
  <conditionalFormatting sqref="D80:E80">
    <cfRule type="cellIs" dxfId="769" priority="766" operator="equal">
      <formula>"sonstiger Ort (bitte unter Bemerkung eintragen)"</formula>
    </cfRule>
    <cfRule type="cellIs" dxfId="768" priority="769" operator="equal">
      <formula>"bitte auswählen"</formula>
    </cfRule>
    <cfRule type="cellIs" dxfId="767" priority="770" operator="equal">
      <formula>"sonstiges (bitte unter Bemerkungen eintragen)"</formula>
    </cfRule>
  </conditionalFormatting>
  <conditionalFormatting sqref="D81:E81">
    <cfRule type="cellIs" dxfId="766" priority="767" operator="equal">
      <formula>"sonstiges Ziel (bitte unter Bemerkung angeben)"</formula>
    </cfRule>
    <cfRule type="cellIs" dxfId="765" priority="768" operator="equal">
      <formula>"bitte auswählen"</formula>
    </cfRule>
  </conditionalFormatting>
  <conditionalFormatting sqref="H80">
    <cfRule type="cellIs" dxfId="764" priority="764" operator="equal">
      <formula>"bitte auswählen"</formula>
    </cfRule>
    <cfRule type="cellIs" dxfId="763" priority="765" operator="equal">
      <formula>"sonstiges (bitte unter Bemerkungen eintragen)"</formula>
    </cfRule>
  </conditionalFormatting>
  <conditionalFormatting sqref="C80">
    <cfRule type="cellIs" dxfId="762" priority="762" operator="lessThan">
      <formula>EDATE($J$9,-6)</formula>
    </cfRule>
    <cfRule type="cellIs" dxfId="761" priority="763" operator="greaterThan">
      <formula>$J$9</formula>
    </cfRule>
  </conditionalFormatting>
  <conditionalFormatting sqref="N81">
    <cfRule type="cellIs" dxfId="760" priority="761" operator="greaterThan">
      <formula>$K80</formula>
    </cfRule>
  </conditionalFormatting>
  <conditionalFormatting sqref="P81">
    <cfRule type="cellIs" dxfId="759" priority="758" operator="equal">
      <formula>"a"</formula>
    </cfRule>
    <cfRule type="cellIs" dxfId="758" priority="759" operator="equal">
      <formula>"v"</formula>
    </cfRule>
    <cfRule type="cellIs" dxfId="757" priority="760" operator="equal">
      <formula>"f"</formula>
    </cfRule>
  </conditionalFormatting>
  <conditionalFormatting sqref="G80">
    <cfRule type="cellIs" dxfId="756" priority="751" operator="equal">
      <formula>$F$13</formula>
    </cfRule>
    <cfRule type="cellIs" dxfId="755" priority="752" operator="equal">
      <formula>$F$12</formula>
    </cfRule>
    <cfRule type="cellIs" dxfId="754" priority="753" operator="equal">
      <formula>$F$11</formula>
    </cfRule>
    <cfRule type="cellIs" dxfId="753" priority="754" operator="equal">
      <formula>$F$10</formula>
    </cfRule>
    <cfRule type="cellIs" dxfId="752" priority="755" operator="equal">
      <formula>$F$9</formula>
    </cfRule>
    <cfRule type="cellIs" dxfId="751" priority="756" operator="equal">
      <formula>"wird ausgefüllt"</formula>
    </cfRule>
    <cfRule type="cellIs" dxfId="750" priority="757" operator="equal">
      <formula>"bitte angeben"</formula>
    </cfRule>
  </conditionalFormatting>
  <conditionalFormatting sqref="I81">
    <cfRule type="cellIs" dxfId="748" priority="749" operator="greaterThan">
      <formula>0</formula>
    </cfRule>
  </conditionalFormatting>
  <conditionalFormatting sqref="R82:R83">
    <cfRule type="cellIs" dxfId="747" priority="748" operator="notEqual">
      <formula>""</formula>
    </cfRule>
  </conditionalFormatting>
  <conditionalFormatting sqref="G83">
    <cfRule type="cellIs" dxfId="746" priority="747" operator="equal">
      <formula>"bitte auswählen"</formula>
    </cfRule>
  </conditionalFormatting>
  <conditionalFormatting sqref="D82:E82">
    <cfRule type="cellIs" dxfId="745" priority="742" operator="equal">
      <formula>"sonstiger Ort (bitte unter Bemerkung eintragen)"</formula>
    </cfRule>
    <cfRule type="cellIs" dxfId="744" priority="745" operator="equal">
      <formula>"bitte auswählen"</formula>
    </cfRule>
    <cfRule type="cellIs" dxfId="743" priority="746" operator="equal">
      <formula>"sonstiges (bitte unter Bemerkungen eintragen)"</formula>
    </cfRule>
  </conditionalFormatting>
  <conditionalFormatting sqref="D83:E83">
    <cfRule type="cellIs" dxfId="742" priority="743" operator="equal">
      <formula>"sonstiges Ziel (bitte unter Bemerkung angeben)"</formula>
    </cfRule>
    <cfRule type="cellIs" dxfId="741" priority="744" operator="equal">
      <formula>"bitte auswählen"</formula>
    </cfRule>
  </conditionalFormatting>
  <conditionalFormatting sqref="H82">
    <cfRule type="cellIs" dxfId="740" priority="740" operator="equal">
      <formula>"bitte auswählen"</formula>
    </cfRule>
    <cfRule type="cellIs" dxfId="739" priority="741" operator="equal">
      <formula>"sonstiges (bitte unter Bemerkungen eintragen)"</formula>
    </cfRule>
  </conditionalFormatting>
  <conditionalFormatting sqref="C82">
    <cfRule type="cellIs" dxfId="738" priority="738" operator="lessThan">
      <formula>EDATE($J$9,-6)</formula>
    </cfRule>
    <cfRule type="cellIs" dxfId="737" priority="739" operator="greaterThan">
      <formula>$J$9</formula>
    </cfRule>
  </conditionalFormatting>
  <conditionalFormatting sqref="N83">
    <cfRule type="cellIs" dxfId="736" priority="737" operator="greaterThan">
      <formula>$K82</formula>
    </cfRule>
  </conditionalFormatting>
  <conditionalFormatting sqref="P83">
    <cfRule type="cellIs" dxfId="735" priority="734" operator="equal">
      <formula>"a"</formula>
    </cfRule>
    <cfRule type="cellIs" dxfId="734" priority="735" operator="equal">
      <formula>"v"</formula>
    </cfRule>
    <cfRule type="cellIs" dxfId="733" priority="736" operator="equal">
      <formula>"f"</formula>
    </cfRule>
  </conditionalFormatting>
  <conditionalFormatting sqref="G82">
    <cfRule type="cellIs" dxfId="732" priority="727" operator="equal">
      <formula>$F$13</formula>
    </cfRule>
    <cfRule type="cellIs" dxfId="731" priority="728" operator="equal">
      <formula>$F$12</formula>
    </cfRule>
    <cfRule type="cellIs" dxfId="730" priority="729" operator="equal">
      <formula>$F$11</formula>
    </cfRule>
    <cfRule type="cellIs" dxfId="729" priority="730" operator="equal">
      <formula>$F$10</formula>
    </cfRule>
    <cfRule type="cellIs" dxfId="728" priority="731" operator="equal">
      <formula>$F$9</formula>
    </cfRule>
    <cfRule type="cellIs" dxfId="727" priority="732" operator="equal">
      <formula>"wird ausgefüllt"</formula>
    </cfRule>
    <cfRule type="cellIs" dxfId="726" priority="733" operator="equal">
      <formula>"bitte angeben"</formula>
    </cfRule>
  </conditionalFormatting>
  <conditionalFormatting sqref="I83">
    <cfRule type="cellIs" dxfId="724" priority="725" operator="greaterThan">
      <formula>0</formula>
    </cfRule>
  </conditionalFormatting>
  <conditionalFormatting sqref="R84:R85">
    <cfRule type="cellIs" dxfId="723" priority="724" operator="notEqual">
      <formula>""</formula>
    </cfRule>
  </conditionalFormatting>
  <conditionalFormatting sqref="G85">
    <cfRule type="cellIs" dxfId="722" priority="723" operator="equal">
      <formula>"bitte auswählen"</formula>
    </cfRule>
  </conditionalFormatting>
  <conditionalFormatting sqref="D84:E84">
    <cfRule type="cellIs" dxfId="721" priority="718" operator="equal">
      <formula>"sonstiger Ort (bitte unter Bemerkung eintragen)"</formula>
    </cfRule>
    <cfRule type="cellIs" dxfId="720" priority="721" operator="equal">
      <formula>"bitte auswählen"</formula>
    </cfRule>
    <cfRule type="cellIs" dxfId="719" priority="722" operator="equal">
      <formula>"sonstiges (bitte unter Bemerkungen eintragen)"</formula>
    </cfRule>
  </conditionalFormatting>
  <conditionalFormatting sqref="D85:E85">
    <cfRule type="cellIs" dxfId="718" priority="719" operator="equal">
      <formula>"sonstiges Ziel (bitte unter Bemerkung angeben)"</formula>
    </cfRule>
    <cfRule type="cellIs" dxfId="717" priority="720" operator="equal">
      <formula>"bitte auswählen"</formula>
    </cfRule>
  </conditionalFormatting>
  <conditionalFormatting sqref="H84">
    <cfRule type="cellIs" dxfId="716" priority="716" operator="equal">
      <formula>"bitte auswählen"</formula>
    </cfRule>
    <cfRule type="cellIs" dxfId="715" priority="717" operator="equal">
      <formula>"sonstiges (bitte unter Bemerkungen eintragen)"</formula>
    </cfRule>
  </conditionalFormatting>
  <conditionalFormatting sqref="C84">
    <cfRule type="cellIs" dxfId="714" priority="714" operator="lessThan">
      <formula>EDATE($J$9,-6)</formula>
    </cfRule>
    <cfRule type="cellIs" dxfId="713" priority="715" operator="greaterThan">
      <formula>$J$9</formula>
    </cfRule>
  </conditionalFormatting>
  <conditionalFormatting sqref="N85">
    <cfRule type="cellIs" dxfId="712" priority="713" operator="greaterThan">
      <formula>$K84</formula>
    </cfRule>
  </conditionalFormatting>
  <conditionalFormatting sqref="P85">
    <cfRule type="cellIs" dxfId="711" priority="710" operator="equal">
      <formula>"a"</formula>
    </cfRule>
    <cfRule type="cellIs" dxfId="710" priority="711" operator="equal">
      <formula>"v"</formula>
    </cfRule>
    <cfRule type="cellIs" dxfId="709" priority="712" operator="equal">
      <formula>"f"</formula>
    </cfRule>
  </conditionalFormatting>
  <conditionalFormatting sqref="G84">
    <cfRule type="cellIs" dxfId="708" priority="703" operator="equal">
      <formula>$F$13</formula>
    </cfRule>
    <cfRule type="cellIs" dxfId="707" priority="704" operator="equal">
      <formula>$F$12</formula>
    </cfRule>
    <cfRule type="cellIs" dxfId="706" priority="705" operator="equal">
      <formula>$F$11</formula>
    </cfRule>
    <cfRule type="cellIs" dxfId="705" priority="706" operator="equal">
      <formula>$F$10</formula>
    </cfRule>
    <cfRule type="cellIs" dxfId="704" priority="707" operator="equal">
      <formula>$F$9</formula>
    </cfRule>
    <cfRule type="cellIs" dxfId="703" priority="708" operator="equal">
      <formula>"wird ausgefüllt"</formula>
    </cfRule>
    <cfRule type="cellIs" dxfId="702" priority="709" operator="equal">
      <formula>"bitte angeben"</formula>
    </cfRule>
  </conditionalFormatting>
  <conditionalFormatting sqref="I85">
    <cfRule type="cellIs" dxfId="700" priority="701" operator="greaterThan">
      <formula>0</formula>
    </cfRule>
  </conditionalFormatting>
  <conditionalFormatting sqref="R86:R87">
    <cfRule type="cellIs" dxfId="699" priority="700" operator="notEqual">
      <formula>""</formula>
    </cfRule>
  </conditionalFormatting>
  <conditionalFormatting sqref="G87">
    <cfRule type="cellIs" dxfId="698" priority="699" operator="equal">
      <formula>"bitte auswählen"</formula>
    </cfRule>
  </conditionalFormatting>
  <conditionalFormatting sqref="D86:E86">
    <cfRule type="cellIs" dxfId="697" priority="694" operator="equal">
      <formula>"sonstiger Ort (bitte unter Bemerkung eintragen)"</formula>
    </cfRule>
    <cfRule type="cellIs" dxfId="696" priority="697" operator="equal">
      <formula>"bitte auswählen"</formula>
    </cfRule>
    <cfRule type="cellIs" dxfId="695" priority="698" operator="equal">
      <formula>"sonstiges (bitte unter Bemerkungen eintragen)"</formula>
    </cfRule>
  </conditionalFormatting>
  <conditionalFormatting sqref="D87:E87">
    <cfRule type="cellIs" dxfId="694" priority="695" operator="equal">
      <formula>"sonstiges Ziel (bitte unter Bemerkung angeben)"</formula>
    </cfRule>
    <cfRule type="cellIs" dxfId="693" priority="696" operator="equal">
      <formula>"bitte auswählen"</formula>
    </cfRule>
  </conditionalFormatting>
  <conditionalFormatting sqref="H86">
    <cfRule type="cellIs" dxfId="692" priority="692" operator="equal">
      <formula>"bitte auswählen"</formula>
    </cfRule>
    <cfRule type="cellIs" dxfId="691" priority="693" operator="equal">
      <formula>"sonstiges (bitte unter Bemerkungen eintragen)"</formula>
    </cfRule>
  </conditionalFormatting>
  <conditionalFormatting sqref="C86">
    <cfRule type="cellIs" dxfId="690" priority="690" operator="lessThan">
      <formula>EDATE($J$9,-6)</formula>
    </cfRule>
    <cfRule type="cellIs" dxfId="689" priority="691" operator="greaterThan">
      <formula>$J$9</formula>
    </cfRule>
  </conditionalFormatting>
  <conditionalFormatting sqref="N87">
    <cfRule type="cellIs" dxfId="688" priority="689" operator="greaterThan">
      <formula>$K86</formula>
    </cfRule>
  </conditionalFormatting>
  <conditionalFormatting sqref="P87">
    <cfRule type="cellIs" dxfId="687" priority="686" operator="equal">
      <formula>"a"</formula>
    </cfRule>
    <cfRule type="cellIs" dxfId="686" priority="687" operator="equal">
      <formula>"v"</formula>
    </cfRule>
    <cfRule type="cellIs" dxfId="685" priority="688" operator="equal">
      <formula>"f"</formula>
    </cfRule>
  </conditionalFormatting>
  <conditionalFormatting sqref="G86">
    <cfRule type="cellIs" dxfId="684" priority="679" operator="equal">
      <formula>$F$13</formula>
    </cfRule>
    <cfRule type="cellIs" dxfId="683" priority="680" operator="equal">
      <formula>$F$12</formula>
    </cfRule>
    <cfRule type="cellIs" dxfId="682" priority="681" operator="equal">
      <formula>$F$11</formula>
    </cfRule>
    <cfRule type="cellIs" dxfId="681" priority="682" operator="equal">
      <formula>$F$10</formula>
    </cfRule>
    <cfRule type="cellIs" dxfId="680" priority="683" operator="equal">
      <formula>$F$9</formula>
    </cfRule>
    <cfRule type="cellIs" dxfId="679" priority="684" operator="equal">
      <formula>"wird ausgefüllt"</formula>
    </cfRule>
    <cfRule type="cellIs" dxfId="678" priority="685" operator="equal">
      <formula>"bitte angeben"</formula>
    </cfRule>
  </conditionalFormatting>
  <conditionalFormatting sqref="I87">
    <cfRule type="cellIs" dxfId="676" priority="677" operator="greaterThan">
      <formula>0</formula>
    </cfRule>
  </conditionalFormatting>
  <conditionalFormatting sqref="R88:R89">
    <cfRule type="cellIs" dxfId="675" priority="676" operator="notEqual">
      <formula>""</formula>
    </cfRule>
  </conditionalFormatting>
  <conditionalFormatting sqref="G89">
    <cfRule type="cellIs" dxfId="674" priority="675" operator="equal">
      <formula>"bitte auswählen"</formula>
    </cfRule>
  </conditionalFormatting>
  <conditionalFormatting sqref="D88:E88">
    <cfRule type="cellIs" dxfId="673" priority="670" operator="equal">
      <formula>"sonstiger Ort (bitte unter Bemerkung eintragen)"</formula>
    </cfRule>
    <cfRule type="cellIs" dxfId="672" priority="673" operator="equal">
      <formula>"bitte auswählen"</formula>
    </cfRule>
    <cfRule type="cellIs" dxfId="671" priority="674" operator="equal">
      <formula>"sonstiges (bitte unter Bemerkungen eintragen)"</formula>
    </cfRule>
  </conditionalFormatting>
  <conditionalFormatting sqref="D89:E89">
    <cfRule type="cellIs" dxfId="670" priority="671" operator="equal">
      <formula>"sonstiges Ziel (bitte unter Bemerkung angeben)"</formula>
    </cfRule>
    <cfRule type="cellIs" dxfId="669" priority="672" operator="equal">
      <formula>"bitte auswählen"</formula>
    </cfRule>
  </conditionalFormatting>
  <conditionalFormatting sqref="H88">
    <cfRule type="cellIs" dxfId="668" priority="668" operator="equal">
      <formula>"bitte auswählen"</formula>
    </cfRule>
    <cfRule type="cellIs" dxfId="667" priority="669" operator="equal">
      <formula>"sonstiges (bitte unter Bemerkungen eintragen)"</formula>
    </cfRule>
  </conditionalFormatting>
  <conditionalFormatting sqref="C88">
    <cfRule type="cellIs" dxfId="666" priority="666" operator="lessThan">
      <formula>EDATE($J$9,-6)</formula>
    </cfRule>
    <cfRule type="cellIs" dxfId="665" priority="667" operator="greaterThan">
      <formula>$J$9</formula>
    </cfRule>
  </conditionalFormatting>
  <conditionalFormatting sqref="N89">
    <cfRule type="cellIs" dxfId="664" priority="665" operator="greaterThan">
      <formula>$K88</formula>
    </cfRule>
  </conditionalFormatting>
  <conditionalFormatting sqref="P89">
    <cfRule type="cellIs" dxfId="663" priority="662" operator="equal">
      <formula>"a"</formula>
    </cfRule>
    <cfRule type="cellIs" dxfId="662" priority="663" operator="equal">
      <formula>"v"</formula>
    </cfRule>
    <cfRule type="cellIs" dxfId="661" priority="664" operator="equal">
      <formula>"f"</formula>
    </cfRule>
  </conditionalFormatting>
  <conditionalFormatting sqref="G88">
    <cfRule type="cellIs" dxfId="660" priority="655" operator="equal">
      <formula>$F$13</formula>
    </cfRule>
    <cfRule type="cellIs" dxfId="659" priority="656" operator="equal">
      <formula>$F$12</formula>
    </cfRule>
    <cfRule type="cellIs" dxfId="658" priority="657" operator="equal">
      <formula>$F$11</formula>
    </cfRule>
    <cfRule type="cellIs" dxfId="657" priority="658" operator="equal">
      <formula>$F$10</formula>
    </cfRule>
    <cfRule type="cellIs" dxfId="656" priority="659" operator="equal">
      <formula>$F$9</formula>
    </cfRule>
    <cfRule type="cellIs" dxfId="655" priority="660" operator="equal">
      <formula>"wird ausgefüllt"</formula>
    </cfRule>
    <cfRule type="cellIs" dxfId="654" priority="661" operator="equal">
      <formula>"bitte angeben"</formula>
    </cfRule>
  </conditionalFormatting>
  <conditionalFormatting sqref="I89">
    <cfRule type="cellIs" dxfId="652" priority="653" operator="greaterThan">
      <formula>0</formula>
    </cfRule>
  </conditionalFormatting>
  <conditionalFormatting sqref="R90:R91">
    <cfRule type="cellIs" dxfId="651" priority="652" operator="notEqual">
      <formula>""</formula>
    </cfRule>
  </conditionalFormatting>
  <conditionalFormatting sqref="G91">
    <cfRule type="cellIs" dxfId="650" priority="651" operator="equal">
      <formula>"bitte auswählen"</formula>
    </cfRule>
  </conditionalFormatting>
  <conditionalFormatting sqref="D90:E90">
    <cfRule type="cellIs" dxfId="649" priority="646" operator="equal">
      <formula>"sonstiger Ort (bitte unter Bemerkung eintragen)"</formula>
    </cfRule>
    <cfRule type="cellIs" dxfId="648" priority="649" operator="equal">
      <formula>"bitte auswählen"</formula>
    </cfRule>
    <cfRule type="cellIs" dxfId="647" priority="650" operator="equal">
      <formula>"sonstiges (bitte unter Bemerkungen eintragen)"</formula>
    </cfRule>
  </conditionalFormatting>
  <conditionalFormatting sqref="D91:E91">
    <cfRule type="cellIs" dxfId="646" priority="647" operator="equal">
      <formula>"sonstiges Ziel (bitte unter Bemerkung angeben)"</formula>
    </cfRule>
    <cfRule type="cellIs" dxfId="645" priority="648" operator="equal">
      <formula>"bitte auswählen"</formula>
    </cfRule>
  </conditionalFormatting>
  <conditionalFormatting sqref="H90">
    <cfRule type="cellIs" dxfId="644" priority="644" operator="equal">
      <formula>"bitte auswählen"</formula>
    </cfRule>
    <cfRule type="cellIs" dxfId="643" priority="645" operator="equal">
      <formula>"sonstiges (bitte unter Bemerkungen eintragen)"</formula>
    </cfRule>
  </conditionalFormatting>
  <conditionalFormatting sqref="C90">
    <cfRule type="cellIs" dxfId="642" priority="642" operator="lessThan">
      <formula>EDATE($J$9,-6)</formula>
    </cfRule>
    <cfRule type="cellIs" dxfId="641" priority="643" operator="greaterThan">
      <formula>$J$9</formula>
    </cfRule>
  </conditionalFormatting>
  <conditionalFormatting sqref="N91">
    <cfRule type="cellIs" dxfId="640" priority="641" operator="greaterThan">
      <formula>$K90</formula>
    </cfRule>
  </conditionalFormatting>
  <conditionalFormatting sqref="P91">
    <cfRule type="cellIs" dxfId="639" priority="638" operator="equal">
      <formula>"a"</formula>
    </cfRule>
    <cfRule type="cellIs" dxfId="638" priority="639" operator="equal">
      <formula>"v"</formula>
    </cfRule>
    <cfRule type="cellIs" dxfId="637" priority="640" operator="equal">
      <formula>"f"</formula>
    </cfRule>
  </conditionalFormatting>
  <conditionalFormatting sqref="G90">
    <cfRule type="cellIs" dxfId="636" priority="631" operator="equal">
      <formula>$F$13</formula>
    </cfRule>
    <cfRule type="cellIs" dxfId="635" priority="632" operator="equal">
      <formula>$F$12</formula>
    </cfRule>
    <cfRule type="cellIs" dxfId="634" priority="633" operator="equal">
      <formula>$F$11</formula>
    </cfRule>
    <cfRule type="cellIs" dxfId="633" priority="634" operator="equal">
      <formula>$F$10</formula>
    </cfRule>
    <cfRule type="cellIs" dxfId="632" priority="635" operator="equal">
      <formula>$F$9</formula>
    </cfRule>
    <cfRule type="cellIs" dxfId="631" priority="636" operator="equal">
      <formula>"wird ausgefüllt"</formula>
    </cfRule>
    <cfRule type="cellIs" dxfId="630" priority="637" operator="equal">
      <formula>"bitte angeben"</formula>
    </cfRule>
  </conditionalFormatting>
  <conditionalFormatting sqref="I91">
    <cfRule type="cellIs" dxfId="628" priority="629" operator="greaterThan">
      <formula>0</formula>
    </cfRule>
  </conditionalFormatting>
  <conditionalFormatting sqref="R92:R93">
    <cfRule type="cellIs" dxfId="627" priority="628" operator="notEqual">
      <formula>""</formula>
    </cfRule>
  </conditionalFormatting>
  <conditionalFormatting sqref="G93">
    <cfRule type="cellIs" dxfId="626" priority="627" operator="equal">
      <formula>"bitte auswählen"</formula>
    </cfRule>
  </conditionalFormatting>
  <conditionalFormatting sqref="D92:E92">
    <cfRule type="cellIs" dxfId="625" priority="622" operator="equal">
      <formula>"sonstiger Ort (bitte unter Bemerkung eintragen)"</formula>
    </cfRule>
    <cfRule type="cellIs" dxfId="624" priority="625" operator="equal">
      <formula>"bitte auswählen"</formula>
    </cfRule>
    <cfRule type="cellIs" dxfId="623" priority="626" operator="equal">
      <formula>"sonstiges (bitte unter Bemerkungen eintragen)"</formula>
    </cfRule>
  </conditionalFormatting>
  <conditionalFormatting sqref="D93:E93">
    <cfRule type="cellIs" dxfId="622" priority="623" operator="equal">
      <formula>"sonstiges Ziel (bitte unter Bemerkung angeben)"</formula>
    </cfRule>
    <cfRule type="cellIs" dxfId="621" priority="624" operator="equal">
      <formula>"bitte auswählen"</formula>
    </cfRule>
  </conditionalFormatting>
  <conditionalFormatting sqref="H92">
    <cfRule type="cellIs" dxfId="620" priority="620" operator="equal">
      <formula>"bitte auswählen"</formula>
    </cfRule>
    <cfRule type="cellIs" dxfId="619" priority="621" operator="equal">
      <formula>"sonstiges (bitte unter Bemerkungen eintragen)"</formula>
    </cfRule>
  </conditionalFormatting>
  <conditionalFormatting sqref="C92">
    <cfRule type="cellIs" dxfId="618" priority="618" operator="lessThan">
      <formula>EDATE($J$9,-6)</formula>
    </cfRule>
    <cfRule type="cellIs" dxfId="617" priority="619" operator="greaterThan">
      <formula>$J$9</formula>
    </cfRule>
  </conditionalFormatting>
  <conditionalFormatting sqref="N93">
    <cfRule type="cellIs" dxfId="616" priority="617" operator="greaterThan">
      <formula>$K92</formula>
    </cfRule>
  </conditionalFormatting>
  <conditionalFormatting sqref="P93">
    <cfRule type="cellIs" dxfId="615" priority="614" operator="equal">
      <formula>"a"</formula>
    </cfRule>
    <cfRule type="cellIs" dxfId="614" priority="615" operator="equal">
      <formula>"v"</formula>
    </cfRule>
    <cfRule type="cellIs" dxfId="613" priority="616" operator="equal">
      <formula>"f"</formula>
    </cfRule>
  </conditionalFormatting>
  <conditionalFormatting sqref="G92">
    <cfRule type="cellIs" dxfId="612" priority="607" operator="equal">
      <formula>$F$13</formula>
    </cfRule>
    <cfRule type="cellIs" dxfId="611" priority="608" operator="equal">
      <formula>$F$12</formula>
    </cfRule>
    <cfRule type="cellIs" dxfId="610" priority="609" operator="equal">
      <formula>$F$11</formula>
    </cfRule>
    <cfRule type="cellIs" dxfId="609" priority="610" operator="equal">
      <formula>$F$10</formula>
    </cfRule>
    <cfRule type="cellIs" dxfId="608" priority="611" operator="equal">
      <formula>$F$9</formula>
    </cfRule>
    <cfRule type="cellIs" dxfId="607" priority="612" operator="equal">
      <formula>"wird ausgefüllt"</formula>
    </cfRule>
    <cfRule type="cellIs" dxfId="606" priority="613" operator="equal">
      <formula>"bitte angeben"</formula>
    </cfRule>
  </conditionalFormatting>
  <conditionalFormatting sqref="I93">
    <cfRule type="cellIs" dxfId="604" priority="605" operator="greaterThan">
      <formula>0</formula>
    </cfRule>
  </conditionalFormatting>
  <conditionalFormatting sqref="R94:R95">
    <cfRule type="cellIs" dxfId="603" priority="604" operator="notEqual">
      <formula>""</formula>
    </cfRule>
  </conditionalFormatting>
  <conditionalFormatting sqref="G95">
    <cfRule type="cellIs" dxfId="602" priority="603" operator="equal">
      <formula>"bitte auswählen"</formula>
    </cfRule>
  </conditionalFormatting>
  <conditionalFormatting sqref="D94:E94">
    <cfRule type="cellIs" dxfId="601" priority="598" operator="equal">
      <formula>"sonstiger Ort (bitte unter Bemerkung eintragen)"</formula>
    </cfRule>
    <cfRule type="cellIs" dxfId="600" priority="601" operator="equal">
      <formula>"bitte auswählen"</formula>
    </cfRule>
    <cfRule type="cellIs" dxfId="599" priority="602" operator="equal">
      <formula>"sonstiges (bitte unter Bemerkungen eintragen)"</formula>
    </cfRule>
  </conditionalFormatting>
  <conditionalFormatting sqref="D95:E95">
    <cfRule type="cellIs" dxfId="598" priority="599" operator="equal">
      <formula>"sonstiges Ziel (bitte unter Bemerkung angeben)"</formula>
    </cfRule>
    <cfRule type="cellIs" dxfId="597" priority="600" operator="equal">
      <formula>"bitte auswählen"</formula>
    </cfRule>
  </conditionalFormatting>
  <conditionalFormatting sqref="H94">
    <cfRule type="cellIs" dxfId="596" priority="596" operator="equal">
      <formula>"bitte auswählen"</formula>
    </cfRule>
    <cfRule type="cellIs" dxfId="595" priority="597" operator="equal">
      <formula>"sonstiges (bitte unter Bemerkungen eintragen)"</formula>
    </cfRule>
  </conditionalFormatting>
  <conditionalFormatting sqref="C94">
    <cfRule type="cellIs" dxfId="594" priority="594" operator="lessThan">
      <formula>EDATE($J$9,-6)</formula>
    </cfRule>
    <cfRule type="cellIs" dxfId="593" priority="595" operator="greaterThan">
      <formula>$J$9</formula>
    </cfRule>
  </conditionalFormatting>
  <conditionalFormatting sqref="N95">
    <cfRule type="cellIs" dxfId="592" priority="593" operator="greaterThan">
      <formula>$K94</formula>
    </cfRule>
  </conditionalFormatting>
  <conditionalFormatting sqref="P95">
    <cfRule type="cellIs" dxfId="591" priority="590" operator="equal">
      <formula>"a"</formula>
    </cfRule>
    <cfRule type="cellIs" dxfId="590" priority="591" operator="equal">
      <formula>"v"</formula>
    </cfRule>
    <cfRule type="cellIs" dxfId="589" priority="592" operator="equal">
      <formula>"f"</formula>
    </cfRule>
  </conditionalFormatting>
  <conditionalFormatting sqref="G94">
    <cfRule type="cellIs" dxfId="588" priority="583" operator="equal">
      <formula>$F$13</formula>
    </cfRule>
    <cfRule type="cellIs" dxfId="587" priority="584" operator="equal">
      <formula>$F$12</formula>
    </cfRule>
    <cfRule type="cellIs" dxfId="586" priority="585" operator="equal">
      <formula>$F$11</formula>
    </cfRule>
    <cfRule type="cellIs" dxfId="585" priority="586" operator="equal">
      <formula>$F$10</formula>
    </cfRule>
    <cfRule type="cellIs" dxfId="584" priority="587" operator="equal">
      <formula>$F$9</formula>
    </cfRule>
    <cfRule type="cellIs" dxfId="583" priority="588" operator="equal">
      <formula>"wird ausgefüllt"</formula>
    </cfRule>
    <cfRule type="cellIs" dxfId="582" priority="589" operator="equal">
      <formula>"bitte angeben"</formula>
    </cfRule>
  </conditionalFormatting>
  <conditionalFormatting sqref="I95">
    <cfRule type="cellIs" dxfId="580" priority="581" operator="greaterThan">
      <formula>0</formula>
    </cfRule>
  </conditionalFormatting>
  <conditionalFormatting sqref="R96:R97">
    <cfRule type="cellIs" dxfId="579" priority="580" operator="notEqual">
      <formula>""</formula>
    </cfRule>
  </conditionalFormatting>
  <conditionalFormatting sqref="G97">
    <cfRule type="cellIs" dxfId="578" priority="579" operator="equal">
      <formula>"bitte auswählen"</formula>
    </cfRule>
  </conditionalFormatting>
  <conditionalFormatting sqref="D96:E96">
    <cfRule type="cellIs" dxfId="577" priority="574" operator="equal">
      <formula>"sonstiger Ort (bitte unter Bemerkung eintragen)"</formula>
    </cfRule>
    <cfRule type="cellIs" dxfId="576" priority="577" operator="equal">
      <formula>"bitte auswählen"</formula>
    </cfRule>
    <cfRule type="cellIs" dxfId="575" priority="578" operator="equal">
      <formula>"sonstiges (bitte unter Bemerkungen eintragen)"</formula>
    </cfRule>
  </conditionalFormatting>
  <conditionalFormatting sqref="D97:E97">
    <cfRule type="cellIs" dxfId="574" priority="575" operator="equal">
      <formula>"sonstiges Ziel (bitte unter Bemerkung angeben)"</formula>
    </cfRule>
    <cfRule type="cellIs" dxfId="573" priority="576" operator="equal">
      <formula>"bitte auswählen"</formula>
    </cfRule>
  </conditionalFormatting>
  <conditionalFormatting sqref="H96">
    <cfRule type="cellIs" dxfId="572" priority="572" operator="equal">
      <formula>"bitte auswählen"</formula>
    </cfRule>
    <cfRule type="cellIs" dxfId="571" priority="573" operator="equal">
      <formula>"sonstiges (bitte unter Bemerkungen eintragen)"</formula>
    </cfRule>
  </conditionalFormatting>
  <conditionalFormatting sqref="C96">
    <cfRule type="cellIs" dxfId="570" priority="570" operator="lessThan">
      <formula>EDATE($J$9,-6)</formula>
    </cfRule>
    <cfRule type="cellIs" dxfId="569" priority="571" operator="greaterThan">
      <formula>$J$9</formula>
    </cfRule>
  </conditionalFormatting>
  <conditionalFormatting sqref="N97">
    <cfRule type="cellIs" dxfId="568" priority="569" operator="greaterThan">
      <formula>$K96</formula>
    </cfRule>
  </conditionalFormatting>
  <conditionalFormatting sqref="P97">
    <cfRule type="cellIs" dxfId="567" priority="566" operator="equal">
      <formula>"a"</formula>
    </cfRule>
    <cfRule type="cellIs" dxfId="566" priority="567" operator="equal">
      <formula>"v"</formula>
    </cfRule>
    <cfRule type="cellIs" dxfId="565" priority="568" operator="equal">
      <formula>"f"</formula>
    </cfRule>
  </conditionalFormatting>
  <conditionalFormatting sqref="G96">
    <cfRule type="cellIs" dxfId="564" priority="559" operator="equal">
      <formula>$F$13</formula>
    </cfRule>
    <cfRule type="cellIs" dxfId="563" priority="560" operator="equal">
      <formula>$F$12</formula>
    </cfRule>
    <cfRule type="cellIs" dxfId="562" priority="561" operator="equal">
      <formula>$F$11</formula>
    </cfRule>
    <cfRule type="cellIs" dxfId="561" priority="562" operator="equal">
      <formula>$F$10</formula>
    </cfRule>
    <cfRule type="cellIs" dxfId="560" priority="563" operator="equal">
      <formula>$F$9</formula>
    </cfRule>
    <cfRule type="cellIs" dxfId="559" priority="564" operator="equal">
      <formula>"wird ausgefüllt"</formula>
    </cfRule>
    <cfRule type="cellIs" dxfId="558" priority="565" operator="equal">
      <formula>"bitte angeben"</formula>
    </cfRule>
  </conditionalFormatting>
  <conditionalFormatting sqref="I97">
    <cfRule type="cellIs" dxfId="556" priority="557" operator="greaterThan">
      <formula>0</formula>
    </cfRule>
  </conditionalFormatting>
  <conditionalFormatting sqref="R98:R99">
    <cfRule type="cellIs" dxfId="555" priority="556" operator="notEqual">
      <formula>""</formula>
    </cfRule>
  </conditionalFormatting>
  <conditionalFormatting sqref="G99">
    <cfRule type="cellIs" dxfId="554" priority="555" operator="equal">
      <formula>"bitte auswählen"</formula>
    </cfRule>
  </conditionalFormatting>
  <conditionalFormatting sqref="D98:E98">
    <cfRule type="cellIs" dxfId="553" priority="550" operator="equal">
      <formula>"sonstiger Ort (bitte unter Bemerkung eintragen)"</formula>
    </cfRule>
    <cfRule type="cellIs" dxfId="552" priority="553" operator="equal">
      <formula>"bitte auswählen"</formula>
    </cfRule>
    <cfRule type="cellIs" dxfId="551" priority="554" operator="equal">
      <formula>"sonstiges (bitte unter Bemerkungen eintragen)"</formula>
    </cfRule>
  </conditionalFormatting>
  <conditionalFormatting sqref="D99:E99">
    <cfRule type="cellIs" dxfId="550" priority="551" operator="equal">
      <formula>"sonstiges Ziel (bitte unter Bemerkung angeben)"</formula>
    </cfRule>
    <cfRule type="cellIs" dxfId="549" priority="552" operator="equal">
      <formula>"bitte auswählen"</formula>
    </cfRule>
  </conditionalFormatting>
  <conditionalFormatting sqref="H98">
    <cfRule type="cellIs" dxfId="548" priority="548" operator="equal">
      <formula>"bitte auswählen"</formula>
    </cfRule>
    <cfRule type="cellIs" dxfId="547" priority="549" operator="equal">
      <formula>"sonstiges (bitte unter Bemerkungen eintragen)"</formula>
    </cfRule>
  </conditionalFormatting>
  <conditionalFormatting sqref="C98">
    <cfRule type="cellIs" dxfId="546" priority="546" operator="lessThan">
      <formula>EDATE($J$9,-6)</formula>
    </cfRule>
    <cfRule type="cellIs" dxfId="545" priority="547" operator="greaterThan">
      <formula>$J$9</formula>
    </cfRule>
  </conditionalFormatting>
  <conditionalFormatting sqref="N99">
    <cfRule type="cellIs" dxfId="544" priority="545" operator="greaterThan">
      <formula>$K98</formula>
    </cfRule>
  </conditionalFormatting>
  <conditionalFormatting sqref="P99">
    <cfRule type="cellIs" dxfId="543" priority="542" operator="equal">
      <formula>"a"</formula>
    </cfRule>
    <cfRule type="cellIs" dxfId="542" priority="543" operator="equal">
      <formula>"v"</formula>
    </cfRule>
    <cfRule type="cellIs" dxfId="541" priority="544" operator="equal">
      <formula>"f"</formula>
    </cfRule>
  </conditionalFormatting>
  <conditionalFormatting sqref="G98">
    <cfRule type="cellIs" dxfId="540" priority="535" operator="equal">
      <formula>$F$13</formula>
    </cfRule>
    <cfRule type="cellIs" dxfId="539" priority="536" operator="equal">
      <formula>$F$12</formula>
    </cfRule>
    <cfRule type="cellIs" dxfId="538" priority="537" operator="equal">
      <formula>$F$11</formula>
    </cfRule>
    <cfRule type="cellIs" dxfId="537" priority="538" operator="equal">
      <formula>$F$10</formula>
    </cfRule>
    <cfRule type="cellIs" dxfId="536" priority="539" operator="equal">
      <formula>$F$9</formula>
    </cfRule>
    <cfRule type="cellIs" dxfId="535" priority="540" operator="equal">
      <formula>"wird ausgefüllt"</formula>
    </cfRule>
    <cfRule type="cellIs" dxfId="534" priority="541" operator="equal">
      <formula>"bitte angeben"</formula>
    </cfRule>
  </conditionalFormatting>
  <conditionalFormatting sqref="I99">
    <cfRule type="cellIs" dxfId="532" priority="533" operator="greaterThan">
      <formula>0</formula>
    </cfRule>
  </conditionalFormatting>
  <conditionalFormatting sqref="R100:R101">
    <cfRule type="cellIs" dxfId="531" priority="532" operator="notEqual">
      <formula>""</formula>
    </cfRule>
  </conditionalFormatting>
  <conditionalFormatting sqref="G101">
    <cfRule type="cellIs" dxfId="530" priority="531" operator="equal">
      <formula>"bitte auswählen"</formula>
    </cfRule>
  </conditionalFormatting>
  <conditionalFormatting sqref="D100:E100">
    <cfRule type="cellIs" dxfId="529" priority="526" operator="equal">
      <formula>"sonstiger Ort (bitte unter Bemerkung eintragen)"</formula>
    </cfRule>
    <cfRule type="cellIs" dxfId="528" priority="529" operator="equal">
      <formula>"bitte auswählen"</formula>
    </cfRule>
    <cfRule type="cellIs" dxfId="527" priority="530" operator="equal">
      <formula>"sonstiges (bitte unter Bemerkungen eintragen)"</formula>
    </cfRule>
  </conditionalFormatting>
  <conditionalFormatting sqref="D101:E101">
    <cfRule type="cellIs" dxfId="526" priority="527" operator="equal">
      <formula>"sonstiges Ziel (bitte unter Bemerkung angeben)"</formula>
    </cfRule>
    <cfRule type="cellIs" dxfId="525" priority="528" operator="equal">
      <formula>"bitte auswählen"</formula>
    </cfRule>
  </conditionalFormatting>
  <conditionalFormatting sqref="H100">
    <cfRule type="cellIs" dxfId="524" priority="524" operator="equal">
      <formula>"bitte auswählen"</formula>
    </cfRule>
    <cfRule type="cellIs" dxfId="523" priority="525" operator="equal">
      <formula>"sonstiges (bitte unter Bemerkungen eintragen)"</formula>
    </cfRule>
  </conditionalFormatting>
  <conditionalFormatting sqref="C100">
    <cfRule type="cellIs" dxfId="522" priority="522" operator="lessThan">
      <formula>EDATE($J$9,-6)</formula>
    </cfRule>
    <cfRule type="cellIs" dxfId="521" priority="523" operator="greaterThan">
      <formula>$J$9</formula>
    </cfRule>
  </conditionalFormatting>
  <conditionalFormatting sqref="N101">
    <cfRule type="cellIs" dxfId="520" priority="521" operator="greaterThan">
      <formula>$K100</formula>
    </cfRule>
  </conditionalFormatting>
  <conditionalFormatting sqref="P101">
    <cfRule type="cellIs" dxfId="519" priority="518" operator="equal">
      <formula>"a"</formula>
    </cfRule>
    <cfRule type="cellIs" dxfId="518" priority="519" operator="equal">
      <formula>"v"</formula>
    </cfRule>
    <cfRule type="cellIs" dxfId="517" priority="520" operator="equal">
      <formula>"f"</formula>
    </cfRule>
  </conditionalFormatting>
  <conditionalFormatting sqref="G100">
    <cfRule type="cellIs" dxfId="516" priority="511" operator="equal">
      <formula>$F$13</formula>
    </cfRule>
    <cfRule type="cellIs" dxfId="515" priority="512" operator="equal">
      <formula>$F$12</formula>
    </cfRule>
    <cfRule type="cellIs" dxfId="514" priority="513" operator="equal">
      <formula>$F$11</formula>
    </cfRule>
    <cfRule type="cellIs" dxfId="513" priority="514" operator="equal">
      <formula>$F$10</formula>
    </cfRule>
    <cfRule type="cellIs" dxfId="512" priority="515" operator="equal">
      <formula>$F$9</formula>
    </cfRule>
    <cfRule type="cellIs" dxfId="511" priority="516" operator="equal">
      <formula>"wird ausgefüllt"</formula>
    </cfRule>
    <cfRule type="cellIs" dxfId="510" priority="517" operator="equal">
      <formula>"bitte angeben"</formula>
    </cfRule>
  </conditionalFormatting>
  <conditionalFormatting sqref="I101">
    <cfRule type="cellIs" dxfId="508" priority="509" operator="greaterThan">
      <formula>0</formula>
    </cfRule>
  </conditionalFormatting>
  <conditionalFormatting sqref="R102:R103">
    <cfRule type="cellIs" dxfId="507" priority="508" operator="notEqual">
      <formula>""</formula>
    </cfRule>
  </conditionalFormatting>
  <conditionalFormatting sqref="G103">
    <cfRule type="cellIs" dxfId="506" priority="507" operator="equal">
      <formula>"bitte auswählen"</formula>
    </cfRule>
  </conditionalFormatting>
  <conditionalFormatting sqref="D102:E102">
    <cfRule type="cellIs" dxfId="505" priority="502" operator="equal">
      <formula>"sonstiger Ort (bitte unter Bemerkung eintragen)"</formula>
    </cfRule>
    <cfRule type="cellIs" dxfId="504" priority="505" operator="equal">
      <formula>"bitte auswählen"</formula>
    </cfRule>
    <cfRule type="cellIs" dxfId="503" priority="506" operator="equal">
      <formula>"sonstiges (bitte unter Bemerkungen eintragen)"</formula>
    </cfRule>
  </conditionalFormatting>
  <conditionalFormatting sqref="D103:E103">
    <cfRule type="cellIs" dxfId="502" priority="503" operator="equal">
      <formula>"sonstiges Ziel (bitte unter Bemerkung angeben)"</formula>
    </cfRule>
    <cfRule type="cellIs" dxfId="501" priority="504" operator="equal">
      <formula>"bitte auswählen"</formula>
    </cfRule>
  </conditionalFormatting>
  <conditionalFormatting sqref="H102">
    <cfRule type="cellIs" dxfId="500" priority="500" operator="equal">
      <formula>"bitte auswählen"</formula>
    </cfRule>
    <cfRule type="cellIs" dxfId="499" priority="501" operator="equal">
      <formula>"sonstiges (bitte unter Bemerkungen eintragen)"</formula>
    </cfRule>
  </conditionalFormatting>
  <conditionalFormatting sqref="C102">
    <cfRule type="cellIs" dxfId="498" priority="498" operator="lessThan">
      <formula>EDATE($J$9,-6)</formula>
    </cfRule>
    <cfRule type="cellIs" dxfId="497" priority="499" operator="greaterThan">
      <formula>$J$9</formula>
    </cfRule>
  </conditionalFormatting>
  <conditionalFormatting sqref="N103">
    <cfRule type="cellIs" dxfId="496" priority="497" operator="greaterThan">
      <formula>$K102</formula>
    </cfRule>
  </conditionalFormatting>
  <conditionalFormatting sqref="P103">
    <cfRule type="cellIs" dxfId="495" priority="494" operator="equal">
      <formula>"a"</formula>
    </cfRule>
    <cfRule type="cellIs" dxfId="494" priority="495" operator="equal">
      <formula>"v"</formula>
    </cfRule>
    <cfRule type="cellIs" dxfId="493" priority="496" operator="equal">
      <formula>"f"</formula>
    </cfRule>
  </conditionalFormatting>
  <conditionalFormatting sqref="G102">
    <cfRule type="cellIs" dxfId="492" priority="487" operator="equal">
      <formula>$F$13</formula>
    </cfRule>
    <cfRule type="cellIs" dxfId="491" priority="488" operator="equal">
      <formula>$F$12</formula>
    </cfRule>
    <cfRule type="cellIs" dxfId="490" priority="489" operator="equal">
      <formula>$F$11</formula>
    </cfRule>
    <cfRule type="cellIs" dxfId="489" priority="490" operator="equal">
      <formula>$F$10</formula>
    </cfRule>
    <cfRule type="cellIs" dxfId="488" priority="491" operator="equal">
      <formula>$F$9</formula>
    </cfRule>
    <cfRule type="cellIs" dxfId="487" priority="492" operator="equal">
      <formula>"wird ausgefüllt"</formula>
    </cfRule>
    <cfRule type="cellIs" dxfId="486" priority="493" operator="equal">
      <formula>"bitte angeben"</formula>
    </cfRule>
  </conditionalFormatting>
  <conditionalFormatting sqref="I103">
    <cfRule type="cellIs" dxfId="484" priority="485" operator="greaterThan">
      <formula>0</formula>
    </cfRule>
  </conditionalFormatting>
  <conditionalFormatting sqref="R104:R105">
    <cfRule type="cellIs" dxfId="483" priority="484" operator="notEqual">
      <formula>""</formula>
    </cfRule>
  </conditionalFormatting>
  <conditionalFormatting sqref="G105">
    <cfRule type="cellIs" dxfId="482" priority="483" operator="equal">
      <formula>"bitte auswählen"</formula>
    </cfRule>
  </conditionalFormatting>
  <conditionalFormatting sqref="D104:E104">
    <cfRule type="cellIs" dxfId="481" priority="478" operator="equal">
      <formula>"sonstiger Ort (bitte unter Bemerkung eintragen)"</formula>
    </cfRule>
    <cfRule type="cellIs" dxfId="480" priority="481" operator="equal">
      <formula>"bitte auswählen"</formula>
    </cfRule>
    <cfRule type="cellIs" dxfId="479" priority="482" operator="equal">
      <formula>"sonstiges (bitte unter Bemerkungen eintragen)"</formula>
    </cfRule>
  </conditionalFormatting>
  <conditionalFormatting sqref="D105:E105">
    <cfRule type="cellIs" dxfId="478" priority="479" operator="equal">
      <formula>"sonstiges Ziel (bitte unter Bemerkung angeben)"</formula>
    </cfRule>
    <cfRule type="cellIs" dxfId="477" priority="480" operator="equal">
      <formula>"bitte auswählen"</formula>
    </cfRule>
  </conditionalFormatting>
  <conditionalFormatting sqref="H104">
    <cfRule type="cellIs" dxfId="476" priority="476" operator="equal">
      <formula>"bitte auswählen"</formula>
    </cfRule>
    <cfRule type="cellIs" dxfId="475" priority="477" operator="equal">
      <formula>"sonstiges (bitte unter Bemerkungen eintragen)"</formula>
    </cfRule>
  </conditionalFormatting>
  <conditionalFormatting sqref="C104">
    <cfRule type="cellIs" dxfId="474" priority="474" operator="lessThan">
      <formula>EDATE($J$9,-6)</formula>
    </cfRule>
    <cfRule type="cellIs" dxfId="473" priority="475" operator="greaterThan">
      <formula>$J$9</formula>
    </cfRule>
  </conditionalFormatting>
  <conditionalFormatting sqref="N105">
    <cfRule type="cellIs" dxfId="472" priority="473" operator="greaterThan">
      <formula>$K104</formula>
    </cfRule>
  </conditionalFormatting>
  <conditionalFormatting sqref="P105">
    <cfRule type="cellIs" dxfId="471" priority="470" operator="equal">
      <formula>"a"</formula>
    </cfRule>
    <cfRule type="cellIs" dxfId="470" priority="471" operator="equal">
      <formula>"v"</formula>
    </cfRule>
    <cfRule type="cellIs" dxfId="469" priority="472" operator="equal">
      <formula>"f"</formula>
    </cfRule>
  </conditionalFormatting>
  <conditionalFormatting sqref="G104">
    <cfRule type="cellIs" dxfId="468" priority="463" operator="equal">
      <formula>$F$13</formula>
    </cfRule>
    <cfRule type="cellIs" dxfId="467" priority="464" operator="equal">
      <formula>$F$12</formula>
    </cfRule>
    <cfRule type="cellIs" dxfId="466" priority="465" operator="equal">
      <formula>$F$11</formula>
    </cfRule>
    <cfRule type="cellIs" dxfId="465" priority="466" operator="equal">
      <formula>$F$10</formula>
    </cfRule>
    <cfRule type="cellIs" dxfId="464" priority="467" operator="equal">
      <formula>$F$9</formula>
    </cfRule>
    <cfRule type="cellIs" dxfId="463" priority="468" operator="equal">
      <formula>"wird ausgefüllt"</formula>
    </cfRule>
    <cfRule type="cellIs" dxfId="462" priority="469" operator="equal">
      <formula>"bitte angeben"</formula>
    </cfRule>
  </conditionalFormatting>
  <conditionalFormatting sqref="I105">
    <cfRule type="cellIs" dxfId="460" priority="461" operator="greaterThan">
      <formula>0</formula>
    </cfRule>
  </conditionalFormatting>
  <conditionalFormatting sqref="R106:R107">
    <cfRule type="cellIs" dxfId="459" priority="460" operator="notEqual">
      <formula>""</formula>
    </cfRule>
  </conditionalFormatting>
  <conditionalFormatting sqref="G107">
    <cfRule type="cellIs" dxfId="458" priority="459" operator="equal">
      <formula>"bitte auswählen"</formula>
    </cfRule>
  </conditionalFormatting>
  <conditionalFormatting sqref="D106:E106">
    <cfRule type="cellIs" dxfId="457" priority="454" operator="equal">
      <formula>"sonstiger Ort (bitte unter Bemerkung eintragen)"</formula>
    </cfRule>
    <cfRule type="cellIs" dxfId="456" priority="457" operator="equal">
      <formula>"bitte auswählen"</formula>
    </cfRule>
    <cfRule type="cellIs" dxfId="455" priority="458" operator="equal">
      <formula>"sonstiges (bitte unter Bemerkungen eintragen)"</formula>
    </cfRule>
  </conditionalFormatting>
  <conditionalFormatting sqref="D107:E107">
    <cfRule type="cellIs" dxfId="454" priority="455" operator="equal">
      <formula>"sonstiges Ziel (bitte unter Bemerkung angeben)"</formula>
    </cfRule>
    <cfRule type="cellIs" dxfId="453" priority="456" operator="equal">
      <formula>"bitte auswählen"</formula>
    </cfRule>
  </conditionalFormatting>
  <conditionalFormatting sqref="H106">
    <cfRule type="cellIs" dxfId="452" priority="452" operator="equal">
      <formula>"bitte auswählen"</formula>
    </cfRule>
    <cfRule type="cellIs" dxfId="451" priority="453" operator="equal">
      <formula>"sonstiges (bitte unter Bemerkungen eintragen)"</formula>
    </cfRule>
  </conditionalFormatting>
  <conditionalFormatting sqref="C106">
    <cfRule type="cellIs" dxfId="450" priority="450" operator="lessThan">
      <formula>EDATE($J$9,-6)</formula>
    </cfRule>
    <cfRule type="cellIs" dxfId="449" priority="451" operator="greaterThan">
      <formula>$J$9</formula>
    </cfRule>
  </conditionalFormatting>
  <conditionalFormatting sqref="N107">
    <cfRule type="cellIs" dxfId="448" priority="449" operator="greaterThan">
      <formula>$K106</formula>
    </cfRule>
  </conditionalFormatting>
  <conditionalFormatting sqref="P107">
    <cfRule type="cellIs" dxfId="447" priority="446" operator="equal">
      <formula>"a"</formula>
    </cfRule>
    <cfRule type="cellIs" dxfId="446" priority="447" operator="equal">
      <formula>"v"</formula>
    </cfRule>
    <cfRule type="cellIs" dxfId="445" priority="448" operator="equal">
      <formula>"f"</formula>
    </cfRule>
  </conditionalFormatting>
  <conditionalFormatting sqref="G106">
    <cfRule type="cellIs" dxfId="444" priority="439" operator="equal">
      <formula>$F$13</formula>
    </cfRule>
    <cfRule type="cellIs" dxfId="443" priority="440" operator="equal">
      <formula>$F$12</formula>
    </cfRule>
    <cfRule type="cellIs" dxfId="442" priority="441" operator="equal">
      <formula>$F$11</formula>
    </cfRule>
    <cfRule type="cellIs" dxfId="441" priority="442" operator="equal">
      <formula>$F$10</formula>
    </cfRule>
    <cfRule type="cellIs" dxfId="440" priority="443" operator="equal">
      <formula>$F$9</formula>
    </cfRule>
    <cfRule type="cellIs" dxfId="439" priority="444" operator="equal">
      <formula>"wird ausgefüllt"</formula>
    </cfRule>
    <cfRule type="cellIs" dxfId="438" priority="445" operator="equal">
      <formula>"bitte angeben"</formula>
    </cfRule>
  </conditionalFormatting>
  <conditionalFormatting sqref="I107">
    <cfRule type="cellIs" dxfId="436" priority="437" operator="greaterThan">
      <formula>0</formula>
    </cfRule>
  </conditionalFormatting>
  <conditionalFormatting sqref="R108:R109">
    <cfRule type="cellIs" dxfId="435" priority="436" operator="notEqual">
      <formula>""</formula>
    </cfRule>
  </conditionalFormatting>
  <conditionalFormatting sqref="G109">
    <cfRule type="cellIs" dxfId="434" priority="435" operator="equal">
      <formula>"bitte auswählen"</formula>
    </cfRule>
  </conditionalFormatting>
  <conditionalFormatting sqref="D108:E108">
    <cfRule type="cellIs" dxfId="433" priority="430" operator="equal">
      <formula>"sonstiger Ort (bitte unter Bemerkung eintragen)"</formula>
    </cfRule>
    <cfRule type="cellIs" dxfId="432" priority="433" operator="equal">
      <formula>"bitte auswählen"</formula>
    </cfRule>
    <cfRule type="cellIs" dxfId="431" priority="434" operator="equal">
      <formula>"sonstiges (bitte unter Bemerkungen eintragen)"</formula>
    </cfRule>
  </conditionalFormatting>
  <conditionalFormatting sqref="D109:E109">
    <cfRule type="cellIs" dxfId="430" priority="431" operator="equal">
      <formula>"sonstiges Ziel (bitte unter Bemerkung angeben)"</formula>
    </cfRule>
    <cfRule type="cellIs" dxfId="429" priority="432" operator="equal">
      <formula>"bitte auswählen"</formula>
    </cfRule>
  </conditionalFormatting>
  <conditionalFormatting sqref="H108">
    <cfRule type="cellIs" dxfId="428" priority="428" operator="equal">
      <formula>"bitte auswählen"</formula>
    </cfRule>
    <cfRule type="cellIs" dxfId="427" priority="429" operator="equal">
      <formula>"sonstiges (bitte unter Bemerkungen eintragen)"</formula>
    </cfRule>
  </conditionalFormatting>
  <conditionalFormatting sqref="C108">
    <cfRule type="cellIs" dxfId="426" priority="426" operator="lessThan">
      <formula>EDATE($J$9,-6)</formula>
    </cfRule>
    <cfRule type="cellIs" dxfId="425" priority="427" operator="greaterThan">
      <formula>$J$9</formula>
    </cfRule>
  </conditionalFormatting>
  <conditionalFormatting sqref="N109">
    <cfRule type="cellIs" dxfId="424" priority="425" operator="greaterThan">
      <formula>$K108</formula>
    </cfRule>
  </conditionalFormatting>
  <conditionalFormatting sqref="P109">
    <cfRule type="cellIs" dxfId="423" priority="422" operator="equal">
      <formula>"a"</formula>
    </cfRule>
    <cfRule type="cellIs" dxfId="422" priority="423" operator="equal">
      <formula>"v"</formula>
    </cfRule>
    <cfRule type="cellIs" dxfId="421" priority="424" operator="equal">
      <formula>"f"</formula>
    </cfRule>
  </conditionalFormatting>
  <conditionalFormatting sqref="G108">
    <cfRule type="cellIs" dxfId="420" priority="415" operator="equal">
      <formula>$F$13</formula>
    </cfRule>
    <cfRule type="cellIs" dxfId="419" priority="416" operator="equal">
      <formula>$F$12</formula>
    </cfRule>
    <cfRule type="cellIs" dxfId="418" priority="417" operator="equal">
      <formula>$F$11</formula>
    </cfRule>
    <cfRule type="cellIs" dxfId="417" priority="418" operator="equal">
      <formula>$F$10</formula>
    </cfRule>
    <cfRule type="cellIs" dxfId="416" priority="419" operator="equal">
      <formula>$F$9</formula>
    </cfRule>
    <cfRule type="cellIs" dxfId="415" priority="420" operator="equal">
      <formula>"wird ausgefüllt"</formula>
    </cfRule>
    <cfRule type="cellIs" dxfId="414" priority="421" operator="equal">
      <formula>"bitte angeben"</formula>
    </cfRule>
  </conditionalFormatting>
  <conditionalFormatting sqref="I109">
    <cfRule type="cellIs" dxfId="412" priority="413" operator="greaterThan">
      <formula>0</formula>
    </cfRule>
  </conditionalFormatting>
  <conditionalFormatting sqref="R110:R111">
    <cfRule type="cellIs" dxfId="411" priority="412" operator="notEqual">
      <formula>""</formula>
    </cfRule>
  </conditionalFormatting>
  <conditionalFormatting sqref="G111">
    <cfRule type="cellIs" dxfId="410" priority="411" operator="equal">
      <formula>"bitte auswählen"</formula>
    </cfRule>
  </conditionalFormatting>
  <conditionalFormatting sqref="D110:E110">
    <cfRule type="cellIs" dxfId="409" priority="406" operator="equal">
      <formula>"sonstiger Ort (bitte unter Bemerkung eintragen)"</formula>
    </cfRule>
    <cfRule type="cellIs" dxfId="408" priority="409" operator="equal">
      <formula>"bitte auswählen"</formula>
    </cfRule>
    <cfRule type="cellIs" dxfId="407" priority="410" operator="equal">
      <formula>"sonstiges (bitte unter Bemerkungen eintragen)"</formula>
    </cfRule>
  </conditionalFormatting>
  <conditionalFormatting sqref="D111:E111">
    <cfRule type="cellIs" dxfId="406" priority="407" operator="equal">
      <formula>"sonstiges Ziel (bitte unter Bemerkung angeben)"</formula>
    </cfRule>
    <cfRule type="cellIs" dxfId="405" priority="408" operator="equal">
      <formula>"bitte auswählen"</formula>
    </cfRule>
  </conditionalFormatting>
  <conditionalFormatting sqref="H110">
    <cfRule type="cellIs" dxfId="404" priority="404" operator="equal">
      <formula>"bitte auswählen"</formula>
    </cfRule>
    <cfRule type="cellIs" dxfId="403" priority="405" operator="equal">
      <formula>"sonstiges (bitte unter Bemerkungen eintragen)"</formula>
    </cfRule>
  </conditionalFormatting>
  <conditionalFormatting sqref="C110">
    <cfRule type="cellIs" dxfId="402" priority="402" operator="lessThan">
      <formula>EDATE($J$9,-6)</formula>
    </cfRule>
    <cfRule type="cellIs" dxfId="401" priority="403" operator="greaterThan">
      <formula>$J$9</formula>
    </cfRule>
  </conditionalFormatting>
  <conditionalFormatting sqref="N111">
    <cfRule type="cellIs" dxfId="400" priority="401" operator="greaterThan">
      <formula>$K110</formula>
    </cfRule>
  </conditionalFormatting>
  <conditionalFormatting sqref="P111">
    <cfRule type="cellIs" dxfId="399" priority="398" operator="equal">
      <formula>"a"</formula>
    </cfRule>
    <cfRule type="cellIs" dxfId="398" priority="399" operator="equal">
      <formula>"v"</formula>
    </cfRule>
    <cfRule type="cellIs" dxfId="397" priority="400" operator="equal">
      <formula>"f"</formula>
    </cfRule>
  </conditionalFormatting>
  <conditionalFormatting sqref="G110">
    <cfRule type="cellIs" dxfId="396" priority="391" operator="equal">
      <formula>$F$13</formula>
    </cfRule>
    <cfRule type="cellIs" dxfId="395" priority="392" operator="equal">
      <formula>$F$12</formula>
    </cfRule>
    <cfRule type="cellIs" dxfId="394" priority="393" operator="equal">
      <formula>$F$11</formula>
    </cfRule>
    <cfRule type="cellIs" dxfId="393" priority="394" operator="equal">
      <formula>$F$10</formula>
    </cfRule>
    <cfRule type="cellIs" dxfId="392" priority="395" operator="equal">
      <formula>$F$9</formula>
    </cfRule>
    <cfRule type="cellIs" dxfId="391" priority="396" operator="equal">
      <formula>"wird ausgefüllt"</formula>
    </cfRule>
    <cfRule type="cellIs" dxfId="390" priority="397" operator="equal">
      <formula>"bitte angeben"</formula>
    </cfRule>
  </conditionalFormatting>
  <conditionalFormatting sqref="I111">
    <cfRule type="cellIs" dxfId="388" priority="389" operator="greaterThan">
      <formula>0</formula>
    </cfRule>
  </conditionalFormatting>
  <conditionalFormatting sqref="R112:R113">
    <cfRule type="cellIs" dxfId="387" priority="388" operator="notEqual">
      <formula>""</formula>
    </cfRule>
  </conditionalFormatting>
  <conditionalFormatting sqref="G113">
    <cfRule type="cellIs" dxfId="386" priority="387" operator="equal">
      <formula>"bitte auswählen"</formula>
    </cfRule>
  </conditionalFormatting>
  <conditionalFormatting sqref="D112:E112">
    <cfRule type="cellIs" dxfId="385" priority="382" operator="equal">
      <formula>"sonstiger Ort (bitte unter Bemerkung eintragen)"</formula>
    </cfRule>
    <cfRule type="cellIs" dxfId="384" priority="385" operator="equal">
      <formula>"bitte auswählen"</formula>
    </cfRule>
    <cfRule type="cellIs" dxfId="383" priority="386" operator="equal">
      <formula>"sonstiges (bitte unter Bemerkungen eintragen)"</formula>
    </cfRule>
  </conditionalFormatting>
  <conditionalFormatting sqref="D113:E113">
    <cfRule type="cellIs" dxfId="382" priority="383" operator="equal">
      <formula>"sonstiges Ziel (bitte unter Bemerkung angeben)"</formula>
    </cfRule>
    <cfRule type="cellIs" dxfId="381" priority="384" operator="equal">
      <formula>"bitte auswählen"</formula>
    </cfRule>
  </conditionalFormatting>
  <conditionalFormatting sqref="H112">
    <cfRule type="cellIs" dxfId="380" priority="380" operator="equal">
      <formula>"bitte auswählen"</formula>
    </cfRule>
    <cfRule type="cellIs" dxfId="379" priority="381" operator="equal">
      <formula>"sonstiges (bitte unter Bemerkungen eintragen)"</formula>
    </cfRule>
  </conditionalFormatting>
  <conditionalFormatting sqref="C112">
    <cfRule type="cellIs" dxfId="378" priority="378" operator="lessThan">
      <formula>EDATE($J$9,-6)</formula>
    </cfRule>
    <cfRule type="cellIs" dxfId="377" priority="379" operator="greaterThan">
      <formula>$J$9</formula>
    </cfRule>
  </conditionalFormatting>
  <conditionalFormatting sqref="N113">
    <cfRule type="cellIs" dxfId="376" priority="377" operator="greaterThan">
      <formula>$K112</formula>
    </cfRule>
  </conditionalFormatting>
  <conditionalFormatting sqref="P113">
    <cfRule type="cellIs" dxfId="375" priority="374" operator="equal">
      <formula>"a"</formula>
    </cfRule>
    <cfRule type="cellIs" dxfId="374" priority="375" operator="equal">
      <formula>"v"</formula>
    </cfRule>
    <cfRule type="cellIs" dxfId="373" priority="376" operator="equal">
      <formula>"f"</formula>
    </cfRule>
  </conditionalFormatting>
  <conditionalFormatting sqref="G112">
    <cfRule type="cellIs" dxfId="372" priority="367" operator="equal">
      <formula>$F$13</formula>
    </cfRule>
    <cfRule type="cellIs" dxfId="371" priority="368" operator="equal">
      <formula>$F$12</formula>
    </cfRule>
    <cfRule type="cellIs" dxfId="370" priority="369" operator="equal">
      <formula>$F$11</formula>
    </cfRule>
    <cfRule type="cellIs" dxfId="369" priority="370" operator="equal">
      <formula>$F$10</formula>
    </cfRule>
    <cfRule type="cellIs" dxfId="368" priority="371" operator="equal">
      <formula>$F$9</formula>
    </cfRule>
    <cfRule type="cellIs" dxfId="367" priority="372" operator="equal">
      <formula>"wird ausgefüllt"</formula>
    </cfRule>
    <cfRule type="cellIs" dxfId="366" priority="373" operator="equal">
      <formula>"bitte angeben"</formula>
    </cfRule>
  </conditionalFormatting>
  <conditionalFormatting sqref="I113">
    <cfRule type="cellIs" dxfId="364" priority="365" operator="greaterThan">
      <formula>0</formula>
    </cfRule>
  </conditionalFormatting>
  <conditionalFormatting sqref="R114:R115">
    <cfRule type="cellIs" dxfId="363" priority="364" operator="notEqual">
      <formula>""</formula>
    </cfRule>
  </conditionalFormatting>
  <conditionalFormatting sqref="G115">
    <cfRule type="cellIs" dxfId="362" priority="363" operator="equal">
      <formula>"bitte auswählen"</formula>
    </cfRule>
  </conditionalFormatting>
  <conditionalFormatting sqref="D114:E114">
    <cfRule type="cellIs" dxfId="361" priority="358" operator="equal">
      <formula>"sonstiger Ort (bitte unter Bemerkung eintragen)"</formula>
    </cfRule>
    <cfRule type="cellIs" dxfId="360" priority="361" operator="equal">
      <formula>"bitte auswählen"</formula>
    </cfRule>
    <cfRule type="cellIs" dxfId="359" priority="362" operator="equal">
      <formula>"sonstiges (bitte unter Bemerkungen eintragen)"</formula>
    </cfRule>
  </conditionalFormatting>
  <conditionalFormatting sqref="D115:E115">
    <cfRule type="cellIs" dxfId="358" priority="359" operator="equal">
      <formula>"sonstiges Ziel (bitte unter Bemerkung angeben)"</formula>
    </cfRule>
    <cfRule type="cellIs" dxfId="357" priority="360" operator="equal">
      <formula>"bitte auswählen"</formula>
    </cfRule>
  </conditionalFormatting>
  <conditionalFormatting sqref="H114">
    <cfRule type="cellIs" dxfId="356" priority="356" operator="equal">
      <formula>"bitte auswählen"</formula>
    </cfRule>
    <cfRule type="cellIs" dxfId="355" priority="357" operator="equal">
      <formula>"sonstiges (bitte unter Bemerkungen eintragen)"</formula>
    </cfRule>
  </conditionalFormatting>
  <conditionalFormatting sqref="C114">
    <cfRule type="cellIs" dxfId="354" priority="354" operator="lessThan">
      <formula>EDATE($J$9,-6)</formula>
    </cfRule>
    <cfRule type="cellIs" dxfId="353" priority="355" operator="greaterThan">
      <formula>$J$9</formula>
    </cfRule>
  </conditionalFormatting>
  <conditionalFormatting sqref="N115">
    <cfRule type="cellIs" dxfId="352" priority="353" operator="greaterThan">
      <formula>$K114</formula>
    </cfRule>
  </conditionalFormatting>
  <conditionalFormatting sqref="P115">
    <cfRule type="cellIs" dxfId="351" priority="350" operator="equal">
      <formula>"a"</formula>
    </cfRule>
    <cfRule type="cellIs" dxfId="350" priority="351" operator="equal">
      <formula>"v"</formula>
    </cfRule>
    <cfRule type="cellIs" dxfId="349" priority="352" operator="equal">
      <formula>"f"</formula>
    </cfRule>
  </conditionalFormatting>
  <conditionalFormatting sqref="G114">
    <cfRule type="cellIs" dxfId="348" priority="343" operator="equal">
      <formula>$F$13</formula>
    </cfRule>
    <cfRule type="cellIs" dxfId="347" priority="344" operator="equal">
      <formula>$F$12</formula>
    </cfRule>
    <cfRule type="cellIs" dxfId="346" priority="345" operator="equal">
      <formula>$F$11</formula>
    </cfRule>
    <cfRule type="cellIs" dxfId="345" priority="346" operator="equal">
      <formula>$F$10</formula>
    </cfRule>
    <cfRule type="cellIs" dxfId="344" priority="347" operator="equal">
      <formula>$F$9</formula>
    </cfRule>
    <cfRule type="cellIs" dxfId="343" priority="348" operator="equal">
      <formula>"wird ausgefüllt"</formula>
    </cfRule>
    <cfRule type="cellIs" dxfId="342" priority="349" operator="equal">
      <formula>"bitte angeben"</formula>
    </cfRule>
  </conditionalFormatting>
  <conditionalFormatting sqref="I115">
    <cfRule type="cellIs" dxfId="340" priority="341" operator="greaterThan">
      <formula>0</formula>
    </cfRule>
  </conditionalFormatting>
  <conditionalFormatting sqref="R116:R117">
    <cfRule type="cellIs" dxfId="339" priority="340" operator="notEqual">
      <formula>""</formula>
    </cfRule>
  </conditionalFormatting>
  <conditionalFormatting sqref="G117">
    <cfRule type="cellIs" dxfId="338" priority="339" operator="equal">
      <formula>"bitte auswählen"</formula>
    </cfRule>
  </conditionalFormatting>
  <conditionalFormatting sqref="D116:E116">
    <cfRule type="cellIs" dxfId="337" priority="334" operator="equal">
      <formula>"sonstiger Ort (bitte unter Bemerkung eintragen)"</formula>
    </cfRule>
    <cfRule type="cellIs" dxfId="336" priority="337" operator="equal">
      <formula>"bitte auswählen"</formula>
    </cfRule>
    <cfRule type="cellIs" dxfId="335" priority="338" operator="equal">
      <formula>"sonstiges (bitte unter Bemerkungen eintragen)"</formula>
    </cfRule>
  </conditionalFormatting>
  <conditionalFormatting sqref="D117:E117">
    <cfRule type="cellIs" dxfId="334" priority="335" operator="equal">
      <formula>"sonstiges Ziel (bitte unter Bemerkung angeben)"</formula>
    </cfRule>
    <cfRule type="cellIs" dxfId="333" priority="336" operator="equal">
      <formula>"bitte auswählen"</formula>
    </cfRule>
  </conditionalFormatting>
  <conditionalFormatting sqref="H116">
    <cfRule type="cellIs" dxfId="332" priority="332" operator="equal">
      <formula>"bitte auswählen"</formula>
    </cfRule>
    <cfRule type="cellIs" dxfId="331" priority="333" operator="equal">
      <formula>"sonstiges (bitte unter Bemerkungen eintragen)"</formula>
    </cfRule>
  </conditionalFormatting>
  <conditionalFormatting sqref="C116">
    <cfRule type="cellIs" dxfId="330" priority="330" operator="lessThan">
      <formula>EDATE($J$9,-6)</formula>
    </cfRule>
    <cfRule type="cellIs" dxfId="329" priority="331" operator="greaterThan">
      <formula>$J$9</formula>
    </cfRule>
  </conditionalFormatting>
  <conditionalFormatting sqref="N117">
    <cfRule type="cellIs" dxfId="328" priority="329" operator="greaterThan">
      <formula>$K116</formula>
    </cfRule>
  </conditionalFormatting>
  <conditionalFormatting sqref="P117">
    <cfRule type="cellIs" dxfId="327" priority="326" operator="equal">
      <formula>"a"</formula>
    </cfRule>
    <cfRule type="cellIs" dxfId="326" priority="327" operator="equal">
      <formula>"v"</formula>
    </cfRule>
    <cfRule type="cellIs" dxfId="325" priority="328" operator="equal">
      <formula>"f"</formula>
    </cfRule>
  </conditionalFormatting>
  <conditionalFormatting sqref="G116">
    <cfRule type="cellIs" dxfId="324" priority="319" operator="equal">
      <formula>$F$13</formula>
    </cfRule>
    <cfRule type="cellIs" dxfId="323" priority="320" operator="equal">
      <formula>$F$12</formula>
    </cfRule>
    <cfRule type="cellIs" dxfId="322" priority="321" operator="equal">
      <formula>$F$11</formula>
    </cfRule>
    <cfRule type="cellIs" dxfId="321" priority="322" operator="equal">
      <formula>$F$10</formula>
    </cfRule>
    <cfRule type="cellIs" dxfId="320" priority="323" operator="equal">
      <formula>$F$9</formula>
    </cfRule>
    <cfRule type="cellIs" dxfId="319" priority="324" operator="equal">
      <formula>"wird ausgefüllt"</formula>
    </cfRule>
    <cfRule type="cellIs" dxfId="318" priority="325" operator="equal">
      <formula>"bitte angeben"</formula>
    </cfRule>
  </conditionalFormatting>
  <conditionalFormatting sqref="I117">
    <cfRule type="cellIs" dxfId="316" priority="317" operator="greaterThan">
      <formula>0</formula>
    </cfRule>
  </conditionalFormatting>
  <conditionalFormatting sqref="R118:R119">
    <cfRule type="cellIs" dxfId="315" priority="316" operator="notEqual">
      <formula>""</formula>
    </cfRule>
  </conditionalFormatting>
  <conditionalFormatting sqref="G119">
    <cfRule type="cellIs" dxfId="314" priority="315" operator="equal">
      <formula>"bitte auswählen"</formula>
    </cfRule>
  </conditionalFormatting>
  <conditionalFormatting sqref="D118:E118">
    <cfRule type="cellIs" dxfId="313" priority="310" operator="equal">
      <formula>"sonstiger Ort (bitte unter Bemerkung eintragen)"</formula>
    </cfRule>
    <cfRule type="cellIs" dxfId="312" priority="313" operator="equal">
      <formula>"bitte auswählen"</formula>
    </cfRule>
    <cfRule type="cellIs" dxfId="311" priority="314" operator="equal">
      <formula>"sonstiges (bitte unter Bemerkungen eintragen)"</formula>
    </cfRule>
  </conditionalFormatting>
  <conditionalFormatting sqref="D119:E119">
    <cfRule type="cellIs" dxfId="310" priority="311" operator="equal">
      <formula>"sonstiges Ziel (bitte unter Bemerkung angeben)"</formula>
    </cfRule>
    <cfRule type="cellIs" dxfId="309" priority="312" operator="equal">
      <formula>"bitte auswählen"</formula>
    </cfRule>
  </conditionalFormatting>
  <conditionalFormatting sqref="H118">
    <cfRule type="cellIs" dxfId="308" priority="308" operator="equal">
      <formula>"bitte auswählen"</formula>
    </cfRule>
    <cfRule type="cellIs" dxfId="307" priority="309" operator="equal">
      <formula>"sonstiges (bitte unter Bemerkungen eintragen)"</formula>
    </cfRule>
  </conditionalFormatting>
  <conditionalFormatting sqref="C118">
    <cfRule type="cellIs" dxfId="306" priority="306" operator="lessThan">
      <formula>EDATE($J$9,-6)</formula>
    </cfRule>
    <cfRule type="cellIs" dxfId="305" priority="307" operator="greaterThan">
      <formula>$J$9</formula>
    </cfRule>
  </conditionalFormatting>
  <conditionalFormatting sqref="N119">
    <cfRule type="cellIs" dxfId="304" priority="305" operator="greaterThan">
      <formula>$K118</formula>
    </cfRule>
  </conditionalFormatting>
  <conditionalFormatting sqref="P119">
    <cfRule type="cellIs" dxfId="303" priority="302" operator="equal">
      <formula>"a"</formula>
    </cfRule>
    <cfRule type="cellIs" dxfId="302" priority="303" operator="equal">
      <formula>"v"</formula>
    </cfRule>
    <cfRule type="cellIs" dxfId="301" priority="304" operator="equal">
      <formula>"f"</formula>
    </cfRule>
  </conditionalFormatting>
  <conditionalFormatting sqref="G118">
    <cfRule type="cellIs" dxfId="300" priority="295" operator="equal">
      <formula>$F$13</formula>
    </cfRule>
    <cfRule type="cellIs" dxfId="299" priority="296" operator="equal">
      <formula>$F$12</formula>
    </cfRule>
    <cfRule type="cellIs" dxfId="298" priority="297" operator="equal">
      <formula>$F$11</formula>
    </cfRule>
    <cfRule type="cellIs" dxfId="297" priority="298" operator="equal">
      <formula>$F$10</formula>
    </cfRule>
    <cfRule type="cellIs" dxfId="296" priority="299" operator="equal">
      <formula>$F$9</formula>
    </cfRule>
    <cfRule type="cellIs" dxfId="295" priority="300" operator="equal">
      <formula>"wird ausgefüllt"</formula>
    </cfRule>
    <cfRule type="cellIs" dxfId="294" priority="301" operator="equal">
      <formula>"bitte angeben"</formula>
    </cfRule>
  </conditionalFormatting>
  <conditionalFormatting sqref="I119">
    <cfRule type="cellIs" dxfId="292" priority="293" operator="greaterThan">
      <formula>0</formula>
    </cfRule>
  </conditionalFormatting>
  <conditionalFormatting sqref="R120:R121">
    <cfRule type="cellIs" dxfId="291" priority="292" operator="notEqual">
      <formula>""</formula>
    </cfRule>
  </conditionalFormatting>
  <conditionalFormatting sqref="G121">
    <cfRule type="cellIs" dxfId="290" priority="291" operator="equal">
      <formula>"bitte auswählen"</formula>
    </cfRule>
  </conditionalFormatting>
  <conditionalFormatting sqref="D120:E120">
    <cfRule type="cellIs" dxfId="289" priority="286" operator="equal">
      <formula>"sonstiger Ort (bitte unter Bemerkung eintragen)"</formula>
    </cfRule>
    <cfRule type="cellIs" dxfId="288" priority="289" operator="equal">
      <formula>"bitte auswählen"</formula>
    </cfRule>
    <cfRule type="cellIs" dxfId="287" priority="290" operator="equal">
      <formula>"sonstiges (bitte unter Bemerkungen eintragen)"</formula>
    </cfRule>
  </conditionalFormatting>
  <conditionalFormatting sqref="D121:E121">
    <cfRule type="cellIs" dxfId="286" priority="287" operator="equal">
      <formula>"sonstiges Ziel (bitte unter Bemerkung angeben)"</formula>
    </cfRule>
    <cfRule type="cellIs" dxfId="285" priority="288" operator="equal">
      <formula>"bitte auswählen"</formula>
    </cfRule>
  </conditionalFormatting>
  <conditionalFormatting sqref="H120">
    <cfRule type="cellIs" dxfId="284" priority="284" operator="equal">
      <formula>"bitte auswählen"</formula>
    </cfRule>
    <cfRule type="cellIs" dxfId="283" priority="285" operator="equal">
      <formula>"sonstiges (bitte unter Bemerkungen eintragen)"</formula>
    </cfRule>
  </conditionalFormatting>
  <conditionalFormatting sqref="C120">
    <cfRule type="cellIs" dxfId="282" priority="282" operator="lessThan">
      <formula>EDATE($J$9,-6)</formula>
    </cfRule>
    <cfRule type="cellIs" dxfId="281" priority="283" operator="greaterThan">
      <formula>$J$9</formula>
    </cfRule>
  </conditionalFormatting>
  <conditionalFormatting sqref="N121">
    <cfRule type="cellIs" dxfId="280" priority="281" operator="greaterThan">
      <formula>$K120</formula>
    </cfRule>
  </conditionalFormatting>
  <conditionalFormatting sqref="P121">
    <cfRule type="cellIs" dxfId="279" priority="278" operator="equal">
      <formula>"a"</formula>
    </cfRule>
    <cfRule type="cellIs" dxfId="278" priority="279" operator="equal">
      <formula>"v"</formula>
    </cfRule>
    <cfRule type="cellIs" dxfId="277" priority="280" operator="equal">
      <formula>"f"</formula>
    </cfRule>
  </conditionalFormatting>
  <conditionalFormatting sqref="G120">
    <cfRule type="cellIs" dxfId="276" priority="271" operator="equal">
      <formula>$F$13</formula>
    </cfRule>
    <cfRule type="cellIs" dxfId="275" priority="272" operator="equal">
      <formula>$F$12</formula>
    </cfRule>
    <cfRule type="cellIs" dxfId="274" priority="273" operator="equal">
      <formula>$F$11</formula>
    </cfRule>
    <cfRule type="cellIs" dxfId="273" priority="274" operator="equal">
      <formula>$F$10</formula>
    </cfRule>
    <cfRule type="cellIs" dxfId="272" priority="275" operator="equal">
      <formula>$F$9</formula>
    </cfRule>
    <cfRule type="cellIs" dxfId="271" priority="276" operator="equal">
      <formula>"wird ausgefüllt"</formula>
    </cfRule>
    <cfRule type="cellIs" dxfId="270" priority="277" operator="equal">
      <formula>"bitte angeben"</formula>
    </cfRule>
  </conditionalFormatting>
  <conditionalFormatting sqref="I121">
    <cfRule type="cellIs" dxfId="268" priority="269" operator="greaterThan">
      <formula>0</formula>
    </cfRule>
  </conditionalFormatting>
  <conditionalFormatting sqref="R122:R123">
    <cfRule type="cellIs" dxfId="267" priority="268" operator="notEqual">
      <formula>""</formula>
    </cfRule>
  </conditionalFormatting>
  <conditionalFormatting sqref="G123">
    <cfRule type="cellIs" dxfId="266" priority="267" operator="equal">
      <formula>"bitte auswählen"</formula>
    </cfRule>
  </conditionalFormatting>
  <conditionalFormatting sqref="D122:E122">
    <cfRule type="cellIs" dxfId="265" priority="262" operator="equal">
      <formula>"sonstiger Ort (bitte unter Bemerkung eintragen)"</formula>
    </cfRule>
    <cfRule type="cellIs" dxfId="264" priority="265" operator="equal">
      <formula>"bitte auswählen"</formula>
    </cfRule>
    <cfRule type="cellIs" dxfId="263" priority="266" operator="equal">
      <formula>"sonstiges (bitte unter Bemerkungen eintragen)"</formula>
    </cfRule>
  </conditionalFormatting>
  <conditionalFormatting sqref="D123:E123">
    <cfRule type="cellIs" dxfId="262" priority="263" operator="equal">
      <formula>"sonstiges Ziel (bitte unter Bemerkung angeben)"</formula>
    </cfRule>
    <cfRule type="cellIs" dxfId="261" priority="264" operator="equal">
      <formula>"bitte auswählen"</formula>
    </cfRule>
  </conditionalFormatting>
  <conditionalFormatting sqref="H122">
    <cfRule type="cellIs" dxfId="260" priority="260" operator="equal">
      <formula>"bitte auswählen"</formula>
    </cfRule>
    <cfRule type="cellIs" dxfId="259" priority="261" operator="equal">
      <formula>"sonstiges (bitte unter Bemerkungen eintragen)"</formula>
    </cfRule>
  </conditionalFormatting>
  <conditionalFormatting sqref="C122">
    <cfRule type="cellIs" dxfId="258" priority="258" operator="lessThan">
      <formula>EDATE($J$9,-6)</formula>
    </cfRule>
    <cfRule type="cellIs" dxfId="257" priority="259" operator="greaterThan">
      <formula>$J$9</formula>
    </cfRule>
  </conditionalFormatting>
  <conditionalFormatting sqref="N123">
    <cfRule type="cellIs" dxfId="256" priority="257" operator="greaterThan">
      <formula>$K122</formula>
    </cfRule>
  </conditionalFormatting>
  <conditionalFormatting sqref="P123">
    <cfRule type="cellIs" dxfId="255" priority="254" operator="equal">
      <formula>"a"</formula>
    </cfRule>
    <cfRule type="cellIs" dxfId="254" priority="255" operator="equal">
      <formula>"v"</formula>
    </cfRule>
    <cfRule type="cellIs" dxfId="253" priority="256" operator="equal">
      <formula>"f"</formula>
    </cfRule>
  </conditionalFormatting>
  <conditionalFormatting sqref="G122">
    <cfRule type="cellIs" dxfId="252" priority="247" operator="equal">
      <formula>$F$13</formula>
    </cfRule>
    <cfRule type="cellIs" dxfId="251" priority="248" operator="equal">
      <formula>$F$12</formula>
    </cfRule>
    <cfRule type="cellIs" dxfId="250" priority="249" operator="equal">
      <formula>$F$11</formula>
    </cfRule>
    <cfRule type="cellIs" dxfId="249" priority="250" operator="equal">
      <formula>$F$10</formula>
    </cfRule>
    <cfRule type="cellIs" dxfId="248" priority="251" operator="equal">
      <formula>$F$9</formula>
    </cfRule>
    <cfRule type="cellIs" dxfId="247" priority="252" operator="equal">
      <formula>"wird ausgefüllt"</formula>
    </cfRule>
    <cfRule type="cellIs" dxfId="246" priority="253" operator="equal">
      <formula>"bitte angeben"</formula>
    </cfRule>
  </conditionalFormatting>
  <conditionalFormatting sqref="I123">
    <cfRule type="cellIs" dxfId="244" priority="245" operator="greaterThan">
      <formula>0</formula>
    </cfRule>
  </conditionalFormatting>
  <conditionalFormatting sqref="R124:R125">
    <cfRule type="cellIs" dxfId="243" priority="244" operator="notEqual">
      <formula>""</formula>
    </cfRule>
  </conditionalFormatting>
  <conditionalFormatting sqref="G125">
    <cfRule type="cellIs" dxfId="242" priority="243" operator="equal">
      <formula>"bitte auswählen"</formula>
    </cfRule>
  </conditionalFormatting>
  <conditionalFormatting sqref="D124:E124">
    <cfRule type="cellIs" dxfId="241" priority="238" operator="equal">
      <formula>"sonstiger Ort (bitte unter Bemerkung eintragen)"</formula>
    </cfRule>
    <cfRule type="cellIs" dxfId="240" priority="241" operator="equal">
      <formula>"bitte auswählen"</formula>
    </cfRule>
    <cfRule type="cellIs" dxfId="239" priority="242" operator="equal">
      <formula>"sonstiges (bitte unter Bemerkungen eintragen)"</formula>
    </cfRule>
  </conditionalFormatting>
  <conditionalFormatting sqref="D125:E125">
    <cfRule type="cellIs" dxfId="238" priority="239" operator="equal">
      <formula>"sonstiges Ziel (bitte unter Bemerkung angeben)"</formula>
    </cfRule>
    <cfRule type="cellIs" dxfId="237" priority="240" operator="equal">
      <formula>"bitte auswählen"</formula>
    </cfRule>
  </conditionalFormatting>
  <conditionalFormatting sqref="H124">
    <cfRule type="cellIs" dxfId="236" priority="236" operator="equal">
      <formula>"bitte auswählen"</formula>
    </cfRule>
    <cfRule type="cellIs" dxfId="235" priority="237" operator="equal">
      <formula>"sonstiges (bitte unter Bemerkungen eintragen)"</formula>
    </cfRule>
  </conditionalFormatting>
  <conditionalFormatting sqref="C124">
    <cfRule type="cellIs" dxfId="234" priority="234" operator="lessThan">
      <formula>EDATE($J$9,-6)</formula>
    </cfRule>
    <cfRule type="cellIs" dxfId="233" priority="235" operator="greaterThan">
      <formula>$J$9</formula>
    </cfRule>
  </conditionalFormatting>
  <conditionalFormatting sqref="N125">
    <cfRule type="cellIs" dxfId="232" priority="233" operator="greaterThan">
      <formula>$K124</formula>
    </cfRule>
  </conditionalFormatting>
  <conditionalFormatting sqref="P125">
    <cfRule type="cellIs" dxfId="231" priority="230" operator="equal">
      <formula>"a"</formula>
    </cfRule>
    <cfRule type="cellIs" dxfId="230" priority="231" operator="equal">
      <formula>"v"</formula>
    </cfRule>
    <cfRule type="cellIs" dxfId="229" priority="232" operator="equal">
      <formula>"f"</formula>
    </cfRule>
  </conditionalFormatting>
  <conditionalFormatting sqref="G124">
    <cfRule type="cellIs" dxfId="228" priority="223" operator="equal">
      <formula>$F$13</formula>
    </cfRule>
    <cfRule type="cellIs" dxfId="227" priority="224" operator="equal">
      <formula>$F$12</formula>
    </cfRule>
    <cfRule type="cellIs" dxfId="226" priority="225" operator="equal">
      <formula>$F$11</formula>
    </cfRule>
    <cfRule type="cellIs" dxfId="225" priority="226" operator="equal">
      <formula>$F$10</formula>
    </cfRule>
    <cfRule type="cellIs" dxfId="224" priority="227" operator="equal">
      <formula>$F$9</formula>
    </cfRule>
    <cfRule type="cellIs" dxfId="223" priority="228" operator="equal">
      <formula>"wird ausgefüllt"</formula>
    </cfRule>
    <cfRule type="cellIs" dxfId="222" priority="229" operator="equal">
      <formula>"bitte angeben"</formula>
    </cfRule>
  </conditionalFormatting>
  <conditionalFormatting sqref="I125">
    <cfRule type="cellIs" dxfId="220" priority="221" operator="greaterThan">
      <formula>0</formula>
    </cfRule>
  </conditionalFormatting>
  <conditionalFormatting sqref="R126:R127">
    <cfRule type="cellIs" dxfId="219" priority="220" operator="notEqual">
      <formula>""</formula>
    </cfRule>
  </conditionalFormatting>
  <conditionalFormatting sqref="G127">
    <cfRule type="cellIs" dxfId="218" priority="219" operator="equal">
      <formula>"bitte auswählen"</formula>
    </cfRule>
  </conditionalFormatting>
  <conditionalFormatting sqref="D126:E126">
    <cfRule type="cellIs" dxfId="217" priority="214" operator="equal">
      <formula>"sonstiger Ort (bitte unter Bemerkung eintragen)"</formula>
    </cfRule>
    <cfRule type="cellIs" dxfId="216" priority="217" operator="equal">
      <formula>"bitte auswählen"</formula>
    </cfRule>
    <cfRule type="cellIs" dxfId="215" priority="218" operator="equal">
      <formula>"sonstiges (bitte unter Bemerkungen eintragen)"</formula>
    </cfRule>
  </conditionalFormatting>
  <conditionalFormatting sqref="D127:E127">
    <cfRule type="cellIs" dxfId="214" priority="215" operator="equal">
      <formula>"sonstiges Ziel (bitte unter Bemerkung angeben)"</formula>
    </cfRule>
    <cfRule type="cellIs" dxfId="213" priority="216" operator="equal">
      <formula>"bitte auswählen"</formula>
    </cfRule>
  </conditionalFormatting>
  <conditionalFormatting sqref="H126">
    <cfRule type="cellIs" dxfId="212" priority="212" operator="equal">
      <formula>"bitte auswählen"</formula>
    </cfRule>
    <cfRule type="cellIs" dxfId="211" priority="213" operator="equal">
      <formula>"sonstiges (bitte unter Bemerkungen eintragen)"</formula>
    </cfRule>
  </conditionalFormatting>
  <conditionalFormatting sqref="C126">
    <cfRule type="cellIs" dxfId="210" priority="210" operator="lessThan">
      <formula>EDATE($J$9,-6)</formula>
    </cfRule>
    <cfRule type="cellIs" dxfId="209" priority="211" operator="greaterThan">
      <formula>$J$9</formula>
    </cfRule>
  </conditionalFormatting>
  <conditionalFormatting sqref="N127">
    <cfRule type="cellIs" dxfId="208" priority="209" operator="greaterThan">
      <formula>$K126</formula>
    </cfRule>
  </conditionalFormatting>
  <conditionalFormatting sqref="P127">
    <cfRule type="cellIs" dxfId="207" priority="206" operator="equal">
      <formula>"a"</formula>
    </cfRule>
    <cfRule type="cellIs" dxfId="206" priority="207" operator="equal">
      <formula>"v"</formula>
    </cfRule>
    <cfRule type="cellIs" dxfId="205" priority="208" operator="equal">
      <formula>"f"</formula>
    </cfRule>
  </conditionalFormatting>
  <conditionalFormatting sqref="G126">
    <cfRule type="cellIs" dxfId="204" priority="199" operator="equal">
      <formula>$F$13</formula>
    </cfRule>
    <cfRule type="cellIs" dxfId="203" priority="200" operator="equal">
      <formula>$F$12</formula>
    </cfRule>
    <cfRule type="cellIs" dxfId="202" priority="201" operator="equal">
      <formula>$F$11</formula>
    </cfRule>
    <cfRule type="cellIs" dxfId="201" priority="202" operator="equal">
      <formula>$F$10</formula>
    </cfRule>
    <cfRule type="cellIs" dxfId="200" priority="203" operator="equal">
      <formula>$F$9</formula>
    </cfRule>
    <cfRule type="cellIs" dxfId="199" priority="204" operator="equal">
      <formula>"wird ausgefüllt"</formula>
    </cfRule>
    <cfRule type="cellIs" dxfId="198" priority="205" operator="equal">
      <formula>"bitte angeben"</formula>
    </cfRule>
  </conditionalFormatting>
  <conditionalFormatting sqref="I127">
    <cfRule type="cellIs" dxfId="196" priority="197" operator="greaterThan">
      <formula>0</formula>
    </cfRule>
  </conditionalFormatting>
  <conditionalFormatting sqref="R128:R129">
    <cfRule type="cellIs" dxfId="195" priority="196" operator="notEqual">
      <formula>""</formula>
    </cfRule>
  </conditionalFormatting>
  <conditionalFormatting sqref="G129">
    <cfRule type="cellIs" dxfId="194" priority="195" operator="equal">
      <formula>"bitte auswählen"</formula>
    </cfRule>
  </conditionalFormatting>
  <conditionalFormatting sqref="D128:E128">
    <cfRule type="cellIs" dxfId="193" priority="190" operator="equal">
      <formula>"sonstiger Ort (bitte unter Bemerkung eintragen)"</formula>
    </cfRule>
    <cfRule type="cellIs" dxfId="192" priority="193" operator="equal">
      <formula>"bitte auswählen"</formula>
    </cfRule>
    <cfRule type="cellIs" dxfId="191" priority="194" operator="equal">
      <formula>"sonstiges (bitte unter Bemerkungen eintragen)"</formula>
    </cfRule>
  </conditionalFormatting>
  <conditionalFormatting sqref="D129:E129">
    <cfRule type="cellIs" dxfId="190" priority="191" operator="equal">
      <formula>"sonstiges Ziel (bitte unter Bemerkung angeben)"</formula>
    </cfRule>
    <cfRule type="cellIs" dxfId="189" priority="192" operator="equal">
      <formula>"bitte auswählen"</formula>
    </cfRule>
  </conditionalFormatting>
  <conditionalFormatting sqref="H128">
    <cfRule type="cellIs" dxfId="188" priority="188" operator="equal">
      <formula>"bitte auswählen"</formula>
    </cfRule>
    <cfRule type="cellIs" dxfId="187" priority="189" operator="equal">
      <formula>"sonstiges (bitte unter Bemerkungen eintragen)"</formula>
    </cfRule>
  </conditionalFormatting>
  <conditionalFormatting sqref="C128">
    <cfRule type="cellIs" dxfId="186" priority="186" operator="lessThan">
      <formula>EDATE($J$9,-6)</formula>
    </cfRule>
    <cfRule type="cellIs" dxfId="185" priority="187" operator="greaterThan">
      <formula>$J$9</formula>
    </cfRule>
  </conditionalFormatting>
  <conditionalFormatting sqref="N129">
    <cfRule type="cellIs" dxfId="184" priority="185" operator="greaterThan">
      <formula>$K128</formula>
    </cfRule>
  </conditionalFormatting>
  <conditionalFormatting sqref="P129">
    <cfRule type="cellIs" dxfId="183" priority="182" operator="equal">
      <formula>"a"</formula>
    </cfRule>
    <cfRule type="cellIs" dxfId="182" priority="183" operator="equal">
      <formula>"v"</formula>
    </cfRule>
    <cfRule type="cellIs" dxfId="181" priority="184" operator="equal">
      <formula>"f"</formula>
    </cfRule>
  </conditionalFormatting>
  <conditionalFormatting sqref="G128">
    <cfRule type="cellIs" dxfId="180" priority="175" operator="equal">
      <formula>$F$13</formula>
    </cfRule>
    <cfRule type="cellIs" dxfId="179" priority="176" operator="equal">
      <formula>$F$12</formula>
    </cfRule>
    <cfRule type="cellIs" dxfId="178" priority="177" operator="equal">
      <formula>$F$11</formula>
    </cfRule>
    <cfRule type="cellIs" dxfId="177" priority="178" operator="equal">
      <formula>$F$10</formula>
    </cfRule>
    <cfRule type="cellIs" dxfId="176" priority="179" operator="equal">
      <formula>$F$9</formula>
    </cfRule>
    <cfRule type="cellIs" dxfId="175" priority="180" operator="equal">
      <formula>"wird ausgefüllt"</formula>
    </cfRule>
    <cfRule type="cellIs" dxfId="174" priority="181" operator="equal">
      <formula>"bitte angeben"</formula>
    </cfRule>
  </conditionalFormatting>
  <conditionalFormatting sqref="I129">
    <cfRule type="cellIs" dxfId="172" priority="173" operator="greaterThan">
      <formula>0</formula>
    </cfRule>
  </conditionalFormatting>
  <conditionalFormatting sqref="R130:R131">
    <cfRule type="cellIs" dxfId="171" priority="172" operator="notEqual">
      <formula>""</formula>
    </cfRule>
  </conditionalFormatting>
  <conditionalFormatting sqref="G131">
    <cfRule type="cellIs" dxfId="170" priority="171" operator="equal">
      <formula>"bitte auswählen"</formula>
    </cfRule>
  </conditionalFormatting>
  <conditionalFormatting sqref="D130:E130">
    <cfRule type="cellIs" dxfId="169" priority="166" operator="equal">
      <formula>"sonstiger Ort (bitte unter Bemerkung eintragen)"</formula>
    </cfRule>
    <cfRule type="cellIs" dxfId="168" priority="169" operator="equal">
      <formula>"bitte auswählen"</formula>
    </cfRule>
    <cfRule type="cellIs" dxfId="167" priority="170" operator="equal">
      <formula>"sonstiges (bitte unter Bemerkungen eintragen)"</formula>
    </cfRule>
  </conditionalFormatting>
  <conditionalFormatting sqref="D131:E131">
    <cfRule type="cellIs" dxfId="166" priority="167" operator="equal">
      <formula>"sonstiges Ziel (bitte unter Bemerkung angeben)"</formula>
    </cfRule>
    <cfRule type="cellIs" dxfId="165" priority="168" operator="equal">
      <formula>"bitte auswählen"</formula>
    </cfRule>
  </conditionalFormatting>
  <conditionalFormatting sqref="H130">
    <cfRule type="cellIs" dxfId="164" priority="164" operator="equal">
      <formula>"bitte auswählen"</formula>
    </cfRule>
    <cfRule type="cellIs" dxfId="163" priority="165" operator="equal">
      <formula>"sonstiges (bitte unter Bemerkungen eintragen)"</formula>
    </cfRule>
  </conditionalFormatting>
  <conditionalFormatting sqref="C130">
    <cfRule type="cellIs" dxfId="162" priority="162" operator="lessThan">
      <formula>EDATE($J$9,-6)</formula>
    </cfRule>
    <cfRule type="cellIs" dxfId="161" priority="163" operator="greaterThan">
      <formula>$J$9</formula>
    </cfRule>
  </conditionalFormatting>
  <conditionalFormatting sqref="N131">
    <cfRule type="cellIs" dxfId="160" priority="161" operator="greaterThan">
      <formula>$K130</formula>
    </cfRule>
  </conditionalFormatting>
  <conditionalFormatting sqref="P131">
    <cfRule type="cellIs" dxfId="159" priority="158" operator="equal">
      <formula>"a"</formula>
    </cfRule>
    <cfRule type="cellIs" dxfId="158" priority="159" operator="equal">
      <formula>"v"</formula>
    </cfRule>
    <cfRule type="cellIs" dxfId="157" priority="160" operator="equal">
      <formula>"f"</formula>
    </cfRule>
  </conditionalFormatting>
  <conditionalFormatting sqref="G130">
    <cfRule type="cellIs" dxfId="156" priority="151" operator="equal">
      <formula>$F$13</formula>
    </cfRule>
    <cfRule type="cellIs" dxfId="155" priority="152" operator="equal">
      <formula>$F$12</formula>
    </cfRule>
    <cfRule type="cellIs" dxfId="154" priority="153" operator="equal">
      <formula>$F$11</formula>
    </cfRule>
    <cfRule type="cellIs" dxfId="153" priority="154" operator="equal">
      <formula>$F$10</formula>
    </cfRule>
    <cfRule type="cellIs" dxfId="152" priority="155" operator="equal">
      <formula>$F$9</formula>
    </cfRule>
    <cfRule type="cellIs" dxfId="151" priority="156" operator="equal">
      <formula>"wird ausgefüllt"</formula>
    </cfRule>
    <cfRule type="cellIs" dxfId="150" priority="157" operator="equal">
      <formula>"bitte angeben"</formula>
    </cfRule>
  </conditionalFormatting>
  <conditionalFormatting sqref="I131">
    <cfRule type="cellIs" dxfId="148" priority="149" operator="greaterThan">
      <formula>0</formula>
    </cfRule>
  </conditionalFormatting>
  <conditionalFormatting sqref="R132:R133">
    <cfRule type="cellIs" dxfId="147" priority="148" operator="notEqual">
      <formula>""</formula>
    </cfRule>
  </conditionalFormatting>
  <conditionalFormatting sqref="G133">
    <cfRule type="cellIs" dxfId="146" priority="147" operator="equal">
      <formula>"bitte auswählen"</formula>
    </cfRule>
  </conditionalFormatting>
  <conditionalFormatting sqref="D132:E132">
    <cfRule type="cellIs" dxfId="145" priority="142" operator="equal">
      <formula>"sonstiger Ort (bitte unter Bemerkung eintragen)"</formula>
    </cfRule>
    <cfRule type="cellIs" dxfId="144" priority="145" operator="equal">
      <formula>"bitte auswählen"</formula>
    </cfRule>
    <cfRule type="cellIs" dxfId="143" priority="146" operator="equal">
      <formula>"sonstiges (bitte unter Bemerkungen eintragen)"</formula>
    </cfRule>
  </conditionalFormatting>
  <conditionalFormatting sqref="D133:E133">
    <cfRule type="cellIs" dxfId="142" priority="143" operator="equal">
      <formula>"sonstiges Ziel (bitte unter Bemerkung angeben)"</formula>
    </cfRule>
    <cfRule type="cellIs" dxfId="141" priority="144" operator="equal">
      <formula>"bitte auswählen"</formula>
    </cfRule>
  </conditionalFormatting>
  <conditionalFormatting sqref="H132">
    <cfRule type="cellIs" dxfId="140" priority="140" operator="equal">
      <formula>"bitte auswählen"</formula>
    </cfRule>
    <cfRule type="cellIs" dxfId="139" priority="141" operator="equal">
      <formula>"sonstiges (bitte unter Bemerkungen eintragen)"</formula>
    </cfRule>
  </conditionalFormatting>
  <conditionalFormatting sqref="C132">
    <cfRule type="cellIs" dxfId="138" priority="138" operator="lessThan">
      <formula>EDATE($J$9,-6)</formula>
    </cfRule>
    <cfRule type="cellIs" dxfId="137" priority="139" operator="greaterThan">
      <formula>$J$9</formula>
    </cfRule>
  </conditionalFormatting>
  <conditionalFormatting sqref="N133">
    <cfRule type="cellIs" dxfId="136" priority="137" operator="greaterThan">
      <formula>$K132</formula>
    </cfRule>
  </conditionalFormatting>
  <conditionalFormatting sqref="P133">
    <cfRule type="cellIs" dxfId="135" priority="134" operator="equal">
      <formula>"a"</formula>
    </cfRule>
    <cfRule type="cellIs" dxfId="134" priority="135" operator="equal">
      <formula>"v"</formula>
    </cfRule>
    <cfRule type="cellIs" dxfId="133" priority="136" operator="equal">
      <formula>"f"</formula>
    </cfRule>
  </conditionalFormatting>
  <conditionalFormatting sqref="G132">
    <cfRule type="cellIs" dxfId="132" priority="127" operator="equal">
      <formula>$F$13</formula>
    </cfRule>
    <cfRule type="cellIs" dxfId="131" priority="128" operator="equal">
      <formula>$F$12</formula>
    </cfRule>
    <cfRule type="cellIs" dxfId="130" priority="129" operator="equal">
      <formula>$F$11</formula>
    </cfRule>
    <cfRule type="cellIs" dxfId="129" priority="130" operator="equal">
      <formula>$F$10</formula>
    </cfRule>
    <cfRule type="cellIs" dxfId="128" priority="131" operator="equal">
      <formula>$F$9</formula>
    </cfRule>
    <cfRule type="cellIs" dxfId="127" priority="132" operator="equal">
      <formula>"wird ausgefüllt"</formula>
    </cfRule>
    <cfRule type="cellIs" dxfId="126" priority="133" operator="equal">
      <formula>"bitte angeben"</formula>
    </cfRule>
  </conditionalFormatting>
  <conditionalFormatting sqref="I133">
    <cfRule type="cellIs" dxfId="124" priority="125" operator="greaterThan">
      <formula>0</formula>
    </cfRule>
  </conditionalFormatting>
  <conditionalFormatting sqref="R134:R135">
    <cfRule type="cellIs" dxfId="123" priority="124" operator="notEqual">
      <formula>""</formula>
    </cfRule>
  </conditionalFormatting>
  <conditionalFormatting sqref="G135">
    <cfRule type="cellIs" dxfId="122" priority="123" operator="equal">
      <formula>"bitte auswählen"</formula>
    </cfRule>
  </conditionalFormatting>
  <conditionalFormatting sqref="D134:E134">
    <cfRule type="cellIs" dxfId="121" priority="118" operator="equal">
      <formula>"sonstiger Ort (bitte unter Bemerkung eintragen)"</formula>
    </cfRule>
    <cfRule type="cellIs" dxfId="120" priority="121" operator="equal">
      <formula>"bitte auswählen"</formula>
    </cfRule>
    <cfRule type="cellIs" dxfId="119" priority="122" operator="equal">
      <formula>"sonstiges (bitte unter Bemerkungen eintragen)"</formula>
    </cfRule>
  </conditionalFormatting>
  <conditionalFormatting sqref="D135:E135">
    <cfRule type="cellIs" dxfId="118" priority="119" operator="equal">
      <formula>"sonstiges Ziel (bitte unter Bemerkung angeben)"</formula>
    </cfRule>
    <cfRule type="cellIs" dxfId="117" priority="120" operator="equal">
      <formula>"bitte auswählen"</formula>
    </cfRule>
  </conditionalFormatting>
  <conditionalFormatting sqref="H134">
    <cfRule type="cellIs" dxfId="116" priority="116" operator="equal">
      <formula>"bitte auswählen"</formula>
    </cfRule>
    <cfRule type="cellIs" dxfId="115" priority="117" operator="equal">
      <formula>"sonstiges (bitte unter Bemerkungen eintragen)"</formula>
    </cfRule>
  </conditionalFormatting>
  <conditionalFormatting sqref="C134">
    <cfRule type="cellIs" dxfId="114" priority="114" operator="lessThan">
      <formula>EDATE($J$9,-6)</formula>
    </cfRule>
    <cfRule type="cellIs" dxfId="113" priority="115" operator="greaterThan">
      <formula>$J$9</formula>
    </cfRule>
  </conditionalFormatting>
  <conditionalFormatting sqref="N135">
    <cfRule type="cellIs" dxfId="112" priority="113" operator="greaterThan">
      <formula>$K134</formula>
    </cfRule>
  </conditionalFormatting>
  <conditionalFormatting sqref="P135">
    <cfRule type="cellIs" dxfId="111" priority="110" operator="equal">
      <formula>"a"</formula>
    </cfRule>
    <cfRule type="cellIs" dxfId="110" priority="111" operator="equal">
      <formula>"v"</formula>
    </cfRule>
    <cfRule type="cellIs" dxfId="109" priority="112" operator="equal">
      <formula>"f"</formula>
    </cfRule>
  </conditionalFormatting>
  <conditionalFormatting sqref="G134">
    <cfRule type="cellIs" dxfId="108" priority="103" operator="equal">
      <formula>$F$13</formula>
    </cfRule>
    <cfRule type="cellIs" dxfId="107" priority="104" operator="equal">
      <formula>$F$12</formula>
    </cfRule>
    <cfRule type="cellIs" dxfId="106" priority="105" operator="equal">
      <formula>$F$11</formula>
    </cfRule>
    <cfRule type="cellIs" dxfId="105" priority="106" operator="equal">
      <formula>$F$10</formula>
    </cfRule>
    <cfRule type="cellIs" dxfId="104" priority="107" operator="equal">
      <formula>$F$9</formula>
    </cfRule>
    <cfRule type="cellIs" dxfId="103" priority="108" operator="equal">
      <formula>"wird ausgefüllt"</formula>
    </cfRule>
    <cfRule type="cellIs" dxfId="102" priority="109" operator="equal">
      <formula>"bitte angeben"</formula>
    </cfRule>
  </conditionalFormatting>
  <conditionalFormatting sqref="I135">
    <cfRule type="cellIs" dxfId="100" priority="101" operator="greaterThan">
      <formula>0</formula>
    </cfRule>
  </conditionalFormatting>
  <conditionalFormatting sqref="R136:R137">
    <cfRule type="cellIs" dxfId="99" priority="100" operator="notEqual">
      <formula>""</formula>
    </cfRule>
  </conditionalFormatting>
  <conditionalFormatting sqref="G137">
    <cfRule type="cellIs" dxfId="98" priority="99" operator="equal">
      <formula>"bitte auswählen"</formula>
    </cfRule>
  </conditionalFormatting>
  <conditionalFormatting sqref="D136:E136">
    <cfRule type="cellIs" dxfId="97" priority="94" operator="equal">
      <formula>"sonstiger Ort (bitte unter Bemerkung eintragen)"</formula>
    </cfRule>
    <cfRule type="cellIs" dxfId="96" priority="97" operator="equal">
      <formula>"bitte auswählen"</formula>
    </cfRule>
    <cfRule type="cellIs" dxfId="95" priority="98" operator="equal">
      <formula>"sonstiges (bitte unter Bemerkungen eintragen)"</formula>
    </cfRule>
  </conditionalFormatting>
  <conditionalFormatting sqref="D137:E137">
    <cfRule type="cellIs" dxfId="94" priority="95" operator="equal">
      <formula>"sonstiges Ziel (bitte unter Bemerkung angeben)"</formula>
    </cfRule>
    <cfRule type="cellIs" dxfId="93" priority="96" operator="equal">
      <formula>"bitte auswählen"</formula>
    </cfRule>
  </conditionalFormatting>
  <conditionalFormatting sqref="H136">
    <cfRule type="cellIs" dxfId="92" priority="92" operator="equal">
      <formula>"bitte auswählen"</formula>
    </cfRule>
    <cfRule type="cellIs" dxfId="91" priority="93" operator="equal">
      <formula>"sonstiges (bitte unter Bemerkungen eintragen)"</formula>
    </cfRule>
  </conditionalFormatting>
  <conditionalFormatting sqref="C136">
    <cfRule type="cellIs" dxfId="90" priority="90" operator="lessThan">
      <formula>EDATE($J$9,-6)</formula>
    </cfRule>
    <cfRule type="cellIs" dxfId="89" priority="91" operator="greaterThan">
      <formula>$J$9</formula>
    </cfRule>
  </conditionalFormatting>
  <conditionalFormatting sqref="N137">
    <cfRule type="cellIs" dxfId="88" priority="89" operator="greaterThan">
      <formula>$K136</formula>
    </cfRule>
  </conditionalFormatting>
  <conditionalFormatting sqref="P137">
    <cfRule type="cellIs" dxfId="87" priority="86" operator="equal">
      <formula>"a"</formula>
    </cfRule>
    <cfRule type="cellIs" dxfId="86" priority="87" operator="equal">
      <formula>"v"</formula>
    </cfRule>
    <cfRule type="cellIs" dxfId="85" priority="88" operator="equal">
      <formula>"f"</formula>
    </cfRule>
  </conditionalFormatting>
  <conditionalFormatting sqref="G136">
    <cfRule type="cellIs" dxfId="84" priority="79" operator="equal">
      <formula>$F$13</formula>
    </cfRule>
    <cfRule type="cellIs" dxfId="83" priority="80" operator="equal">
      <formula>$F$12</formula>
    </cfRule>
    <cfRule type="cellIs" dxfId="82" priority="81" operator="equal">
      <formula>$F$11</formula>
    </cfRule>
    <cfRule type="cellIs" dxfId="81" priority="82" operator="equal">
      <formula>$F$10</formula>
    </cfRule>
    <cfRule type="cellIs" dxfId="80" priority="83" operator="equal">
      <formula>$F$9</formula>
    </cfRule>
    <cfRule type="cellIs" dxfId="79" priority="84" operator="equal">
      <formula>"wird ausgefüllt"</formula>
    </cfRule>
    <cfRule type="cellIs" dxfId="78" priority="85" operator="equal">
      <formula>"bitte angeben"</formula>
    </cfRule>
  </conditionalFormatting>
  <conditionalFormatting sqref="I137">
    <cfRule type="cellIs" dxfId="76" priority="77" operator="greaterThan">
      <formula>0</formula>
    </cfRule>
  </conditionalFormatting>
  <conditionalFormatting sqref="R138:R139">
    <cfRule type="cellIs" dxfId="75" priority="76" operator="notEqual">
      <formula>""</formula>
    </cfRule>
  </conditionalFormatting>
  <conditionalFormatting sqref="G139">
    <cfRule type="cellIs" dxfId="74" priority="75" operator="equal">
      <formula>"bitte auswählen"</formula>
    </cfRule>
  </conditionalFormatting>
  <conditionalFormatting sqref="D138:E138">
    <cfRule type="cellIs" dxfId="73" priority="70" operator="equal">
      <formula>"sonstiger Ort (bitte unter Bemerkung eintragen)"</formula>
    </cfRule>
    <cfRule type="cellIs" dxfId="72" priority="73" operator="equal">
      <formula>"bitte auswählen"</formula>
    </cfRule>
    <cfRule type="cellIs" dxfId="71" priority="74" operator="equal">
      <formula>"sonstiges (bitte unter Bemerkungen eintragen)"</formula>
    </cfRule>
  </conditionalFormatting>
  <conditionalFormatting sqref="D139:E139">
    <cfRule type="cellIs" dxfId="70" priority="71" operator="equal">
      <formula>"sonstiges Ziel (bitte unter Bemerkung angeben)"</formula>
    </cfRule>
    <cfRule type="cellIs" dxfId="69" priority="72" operator="equal">
      <formula>"bitte auswählen"</formula>
    </cfRule>
  </conditionalFormatting>
  <conditionalFormatting sqref="H138">
    <cfRule type="cellIs" dxfId="68" priority="68" operator="equal">
      <formula>"bitte auswählen"</formula>
    </cfRule>
    <cfRule type="cellIs" dxfId="67" priority="69" operator="equal">
      <formula>"sonstiges (bitte unter Bemerkungen eintragen)"</formula>
    </cfRule>
  </conditionalFormatting>
  <conditionalFormatting sqref="C138">
    <cfRule type="cellIs" dxfId="66" priority="66" operator="lessThan">
      <formula>EDATE($J$9,-6)</formula>
    </cfRule>
    <cfRule type="cellIs" dxfId="65" priority="67" operator="greaterThan">
      <formula>$J$9</formula>
    </cfRule>
  </conditionalFormatting>
  <conditionalFormatting sqref="N139">
    <cfRule type="cellIs" dxfId="64" priority="65" operator="greaterThan">
      <formula>$K138</formula>
    </cfRule>
  </conditionalFormatting>
  <conditionalFormatting sqref="P139">
    <cfRule type="cellIs" dxfId="63" priority="62" operator="equal">
      <formula>"a"</formula>
    </cfRule>
    <cfRule type="cellIs" dxfId="62" priority="63" operator="equal">
      <formula>"v"</formula>
    </cfRule>
    <cfRule type="cellIs" dxfId="61" priority="64" operator="equal">
      <formula>"f"</formula>
    </cfRule>
  </conditionalFormatting>
  <conditionalFormatting sqref="G138">
    <cfRule type="cellIs" dxfId="60" priority="55" operator="equal">
      <formula>$F$13</formula>
    </cfRule>
    <cfRule type="cellIs" dxfId="59" priority="56" operator="equal">
      <formula>$F$12</formula>
    </cfRule>
    <cfRule type="cellIs" dxfId="58" priority="57" operator="equal">
      <formula>$F$11</formula>
    </cfRule>
    <cfRule type="cellIs" dxfId="57" priority="58" operator="equal">
      <formula>$F$10</formula>
    </cfRule>
    <cfRule type="cellIs" dxfId="56" priority="59" operator="equal">
      <formula>$F$9</formula>
    </cfRule>
    <cfRule type="cellIs" dxfId="55" priority="60" operator="equal">
      <formula>"wird ausgefüllt"</formula>
    </cfRule>
    <cfRule type="cellIs" dxfId="54" priority="61" operator="equal">
      <formula>"bitte angeben"</formula>
    </cfRule>
  </conditionalFormatting>
  <conditionalFormatting sqref="I139">
    <cfRule type="cellIs" dxfId="52" priority="53" operator="greaterThan">
      <formula>0</formula>
    </cfRule>
  </conditionalFormatting>
  <conditionalFormatting sqref="R140:R141">
    <cfRule type="cellIs" dxfId="51" priority="52" operator="notEqual">
      <formula>""</formula>
    </cfRule>
  </conditionalFormatting>
  <conditionalFormatting sqref="G141">
    <cfRule type="cellIs" dxfId="50" priority="51" operator="equal">
      <formula>"bitte auswählen"</formula>
    </cfRule>
  </conditionalFormatting>
  <conditionalFormatting sqref="D140:E140">
    <cfRule type="cellIs" dxfId="49" priority="46" operator="equal">
      <formula>"sonstiger Ort (bitte unter Bemerkung eintragen)"</formula>
    </cfRule>
    <cfRule type="cellIs" dxfId="48" priority="49" operator="equal">
      <formula>"bitte auswählen"</formula>
    </cfRule>
    <cfRule type="cellIs" dxfId="47" priority="50" operator="equal">
      <formula>"sonstiges (bitte unter Bemerkungen eintragen)"</formula>
    </cfRule>
  </conditionalFormatting>
  <conditionalFormatting sqref="D141:E141">
    <cfRule type="cellIs" dxfId="46" priority="47" operator="equal">
      <formula>"sonstiges Ziel (bitte unter Bemerkung angeben)"</formula>
    </cfRule>
    <cfRule type="cellIs" dxfId="45" priority="48" operator="equal">
      <formula>"bitte auswählen"</formula>
    </cfRule>
  </conditionalFormatting>
  <conditionalFormatting sqref="H140">
    <cfRule type="cellIs" dxfId="44" priority="44" operator="equal">
      <formula>"bitte auswählen"</formula>
    </cfRule>
    <cfRule type="cellIs" dxfId="43" priority="45" operator="equal">
      <formula>"sonstiges (bitte unter Bemerkungen eintragen)"</formula>
    </cfRule>
  </conditionalFormatting>
  <conditionalFormatting sqref="C140">
    <cfRule type="cellIs" dxfId="42" priority="42" operator="lessThan">
      <formula>EDATE($J$9,-6)</formula>
    </cfRule>
    <cfRule type="cellIs" dxfId="41" priority="43" operator="greaterThan">
      <formula>$J$9</formula>
    </cfRule>
  </conditionalFormatting>
  <conditionalFormatting sqref="N141">
    <cfRule type="cellIs" dxfId="40" priority="41" operator="greaterThan">
      <formula>$K140</formula>
    </cfRule>
  </conditionalFormatting>
  <conditionalFormatting sqref="P141">
    <cfRule type="cellIs" dxfId="39" priority="38" operator="equal">
      <formula>"a"</formula>
    </cfRule>
    <cfRule type="cellIs" dxfId="38" priority="39" operator="equal">
      <formula>"v"</formula>
    </cfRule>
    <cfRule type="cellIs" dxfId="37" priority="40" operator="equal">
      <formula>"f"</formula>
    </cfRule>
  </conditionalFormatting>
  <conditionalFormatting sqref="G140">
    <cfRule type="cellIs" dxfId="36" priority="31" operator="equal">
      <formula>$F$13</formula>
    </cfRule>
    <cfRule type="cellIs" dxfId="35" priority="32" operator="equal">
      <formula>$F$12</formula>
    </cfRule>
    <cfRule type="cellIs" dxfId="34" priority="33" operator="equal">
      <formula>$F$11</formula>
    </cfRule>
    <cfRule type="cellIs" dxfId="33" priority="34" operator="equal">
      <formula>$F$10</formula>
    </cfRule>
    <cfRule type="cellIs" dxfId="32" priority="35" operator="equal">
      <formula>$F$9</formula>
    </cfRule>
    <cfRule type="cellIs" dxfId="31" priority="36" operator="equal">
      <formula>"wird ausgefüllt"</formula>
    </cfRule>
    <cfRule type="cellIs" dxfId="30" priority="37" operator="equal">
      <formula>"bitte angeben"</formula>
    </cfRule>
  </conditionalFormatting>
  <conditionalFormatting sqref="I141">
    <cfRule type="cellIs" dxfId="28" priority="29" operator="greaterThan">
      <formula>0</formula>
    </cfRule>
  </conditionalFormatting>
  <conditionalFormatting sqref="R142:R143">
    <cfRule type="cellIs" dxfId="27" priority="28" operator="notEqual">
      <formula>""</formula>
    </cfRule>
  </conditionalFormatting>
  <conditionalFormatting sqref="G143">
    <cfRule type="cellIs" dxfId="26" priority="27" operator="equal">
      <formula>"bitte auswählen"</formula>
    </cfRule>
  </conditionalFormatting>
  <conditionalFormatting sqref="D142:E142">
    <cfRule type="cellIs" dxfId="25" priority="22" operator="equal">
      <formula>"sonstiger Ort (bitte unter Bemerkung eintragen)"</formula>
    </cfRule>
    <cfRule type="cellIs" dxfId="24" priority="25" operator="equal">
      <formula>"bitte auswählen"</formula>
    </cfRule>
    <cfRule type="cellIs" dxfId="23" priority="26" operator="equal">
      <formula>"sonstiges (bitte unter Bemerkungen eintragen)"</formula>
    </cfRule>
  </conditionalFormatting>
  <conditionalFormatting sqref="D143:E143">
    <cfRule type="cellIs" dxfId="22" priority="23" operator="equal">
      <formula>"sonstiges Ziel (bitte unter Bemerkung angeben)"</formula>
    </cfRule>
    <cfRule type="cellIs" dxfId="21" priority="24" operator="equal">
      <formula>"bitte auswählen"</formula>
    </cfRule>
  </conditionalFormatting>
  <conditionalFormatting sqref="H142">
    <cfRule type="cellIs" dxfId="20" priority="20" operator="equal">
      <formula>"bitte auswählen"</formula>
    </cfRule>
    <cfRule type="cellIs" dxfId="19" priority="21" operator="equal">
      <formula>"sonstiges (bitte unter Bemerkungen eintragen)"</formula>
    </cfRule>
  </conditionalFormatting>
  <conditionalFormatting sqref="C142">
    <cfRule type="cellIs" dxfId="18" priority="18" operator="lessThan">
      <formula>EDATE($J$9,-6)</formula>
    </cfRule>
    <cfRule type="cellIs" dxfId="17" priority="19" operator="greaterThan">
      <formula>$J$9</formula>
    </cfRule>
  </conditionalFormatting>
  <conditionalFormatting sqref="N143">
    <cfRule type="cellIs" dxfId="16" priority="17" operator="greaterThan">
      <formula>$K142</formula>
    </cfRule>
  </conditionalFormatting>
  <conditionalFormatting sqref="P143">
    <cfRule type="cellIs" dxfId="15" priority="14" operator="equal">
      <formula>"a"</formula>
    </cfRule>
    <cfRule type="cellIs" dxfId="14" priority="15" operator="equal">
      <formula>"v"</formula>
    </cfRule>
    <cfRule type="cellIs" dxfId="13" priority="16" operator="equal">
      <formula>"f"</formula>
    </cfRule>
  </conditionalFormatting>
  <conditionalFormatting sqref="G142">
    <cfRule type="cellIs" dxfId="12" priority="7" operator="equal">
      <formula>$F$13</formula>
    </cfRule>
    <cfRule type="cellIs" dxfId="11" priority="8" operator="equal">
      <formula>$F$12</formula>
    </cfRule>
    <cfRule type="cellIs" dxfId="10" priority="9" operator="equal">
      <formula>$F$11</formula>
    </cfRule>
    <cfRule type="cellIs" dxfId="9" priority="10" operator="equal">
      <formula>$F$10</formula>
    </cfRule>
    <cfRule type="cellIs" dxfId="8" priority="11" operator="equal">
      <formula>$F$9</formula>
    </cfRule>
    <cfRule type="cellIs" dxfId="7" priority="12" operator="equal">
      <formula>"wird ausgefüllt"</formula>
    </cfRule>
    <cfRule type="cellIs" dxfId="6" priority="13" operator="equal">
      <formula>"bitte angeben"</formula>
    </cfRule>
  </conditionalFormatting>
  <conditionalFormatting sqref="I143">
    <cfRule type="cellIs" dxfId="4" priority="5" operator="greaterThan">
      <formula>0</formula>
    </cfRule>
  </conditionalFormatting>
  <conditionalFormatting sqref="F9">
    <cfRule type="cellIs" dxfId="2" priority="3" operator="equal">
      <formula>"bitte angeben"</formula>
    </cfRule>
  </conditionalFormatting>
  <conditionalFormatting sqref="F10:F13">
    <cfRule type="cellIs" dxfId="1" priority="2" operator="equal">
      <formula>"bitte angeben"</formula>
    </cfRule>
  </conditionalFormatting>
  <conditionalFormatting sqref="D8:F8">
    <cfRule type="cellIs" dxfId="0" priority="1" operator="equal">
      <formula>"bitte angeben"</formula>
    </cfRule>
  </conditionalFormatting>
  <dataValidations count="1">
    <dataValidation type="time" operator="greaterThanOrEqual" allowBlank="1" showInputMessage="1" showErrorMessage="1" sqref="J24:J143">
      <formula1>0</formula1>
    </dataValidation>
  </dataValidations>
  <pageMargins left="0.23622047244094491" right="0.23622047244094491" top="0.39370078740157483" bottom="0.39370078740157483" header="0.31496062992125984" footer="0.31496062992125984"/>
  <pageSetup paperSize="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446" operator="equal" id="{AF767322-D3A7-4BF0-AB7A-4F386DE430BC}">
            <xm:f>Tabelle4!$D$14</xm:f>
            <x14:dxf>
              <fill>
                <patternFill>
                  <bgColor rgb="FFFFC000"/>
                </patternFill>
              </fill>
            </x14:dxf>
          </x14:cfRule>
          <xm:sqref>H25</xm:sqref>
        </x14:conditionalFormatting>
        <x14:conditionalFormatting xmlns:xm="http://schemas.microsoft.com/office/excel/2006/main">
          <x14:cfRule type="cellIs" priority="1422" operator="equal" id="{8BA520BA-DC55-4CAE-9C14-FB517F4635DA}">
            <xm:f>Tabelle4!$D$14</xm:f>
            <x14:dxf>
              <fill>
                <patternFill>
                  <bgColor rgb="FFFFC000"/>
                </patternFill>
              </fill>
            </x14:dxf>
          </x14:cfRule>
          <xm:sqref>H27</xm:sqref>
        </x14:conditionalFormatting>
        <x14:conditionalFormatting xmlns:xm="http://schemas.microsoft.com/office/excel/2006/main">
          <x14:cfRule type="cellIs" priority="1398" operator="equal" id="{C3656FB5-556F-451E-BE98-82C3A7F1B824}">
            <xm:f>Tabelle4!$D$14</xm:f>
            <x14:dxf>
              <fill>
                <patternFill>
                  <bgColor rgb="FFFFC000"/>
                </patternFill>
              </fill>
            </x14:dxf>
          </x14:cfRule>
          <xm:sqref>H29</xm:sqref>
        </x14:conditionalFormatting>
        <x14:conditionalFormatting xmlns:xm="http://schemas.microsoft.com/office/excel/2006/main">
          <x14:cfRule type="cellIs" priority="1374" operator="equal" id="{9247CDBD-337D-46A1-8A4D-877754424A34}">
            <xm:f>Tabelle4!$D$14</xm:f>
            <x14:dxf>
              <fill>
                <patternFill>
                  <bgColor rgb="FFFFC000"/>
                </patternFill>
              </fill>
            </x14:dxf>
          </x14:cfRule>
          <xm:sqref>H31</xm:sqref>
        </x14:conditionalFormatting>
        <x14:conditionalFormatting xmlns:xm="http://schemas.microsoft.com/office/excel/2006/main">
          <x14:cfRule type="cellIs" priority="1350" operator="equal" id="{0CE296B0-A719-4DDB-87D3-A237251E9C9A}">
            <xm:f>Tabelle4!$D$14</xm:f>
            <x14:dxf>
              <fill>
                <patternFill>
                  <bgColor rgb="FFFFC000"/>
                </patternFill>
              </fill>
            </x14:dxf>
          </x14:cfRule>
          <xm:sqref>H33</xm:sqref>
        </x14:conditionalFormatting>
        <x14:conditionalFormatting xmlns:xm="http://schemas.microsoft.com/office/excel/2006/main">
          <x14:cfRule type="cellIs" priority="1302" operator="equal" id="{E22677FB-6E3A-4325-A9F0-8A8A8D1AA19F}">
            <xm:f>Tabelle4!$D$14</xm:f>
            <x14:dxf>
              <fill>
                <patternFill>
                  <bgColor rgb="FFFFC000"/>
                </patternFill>
              </fill>
            </x14:dxf>
          </x14:cfRule>
          <xm:sqref>H35</xm:sqref>
        </x14:conditionalFormatting>
        <x14:conditionalFormatting xmlns:xm="http://schemas.microsoft.com/office/excel/2006/main">
          <x14:cfRule type="cellIs" priority="1278" operator="equal" id="{6AD80D5D-1AD2-4CFD-9197-05C7229AD37D}">
            <xm:f>Tabelle4!$D$14</xm:f>
            <x14:dxf>
              <fill>
                <patternFill>
                  <bgColor rgb="FFFFC000"/>
                </patternFill>
              </fill>
            </x14:dxf>
          </x14:cfRule>
          <xm:sqref>H37</xm:sqref>
        </x14:conditionalFormatting>
        <x14:conditionalFormatting xmlns:xm="http://schemas.microsoft.com/office/excel/2006/main">
          <x14:cfRule type="cellIs" priority="1254" operator="equal" id="{01D2F4D3-0463-4F1E-BAA6-C0277F0D8B82}">
            <xm:f>Tabelle4!$D$14</xm:f>
            <x14:dxf>
              <fill>
                <patternFill>
                  <bgColor rgb="FFFFC000"/>
                </patternFill>
              </fill>
            </x14:dxf>
          </x14:cfRule>
          <xm:sqref>H39</xm:sqref>
        </x14:conditionalFormatting>
        <x14:conditionalFormatting xmlns:xm="http://schemas.microsoft.com/office/excel/2006/main">
          <x14:cfRule type="cellIs" priority="1230" operator="equal" id="{E428D41D-A8BA-4A38-ADCA-1C0A4BBE72DB}">
            <xm:f>Tabelle4!$D$14</xm:f>
            <x14:dxf>
              <fill>
                <patternFill>
                  <bgColor rgb="FFFFC000"/>
                </patternFill>
              </fill>
            </x14:dxf>
          </x14:cfRule>
          <xm:sqref>H41</xm:sqref>
        </x14:conditionalFormatting>
        <x14:conditionalFormatting xmlns:xm="http://schemas.microsoft.com/office/excel/2006/main">
          <x14:cfRule type="cellIs" priority="1206" operator="equal" id="{F31721C0-D5E6-4519-9337-F6E09CC140A5}">
            <xm:f>Tabelle4!$D$14</xm:f>
            <x14:dxf>
              <fill>
                <patternFill>
                  <bgColor rgb="FFFFC000"/>
                </patternFill>
              </fill>
            </x14:dxf>
          </x14:cfRule>
          <xm:sqref>H43</xm:sqref>
        </x14:conditionalFormatting>
        <x14:conditionalFormatting xmlns:xm="http://schemas.microsoft.com/office/excel/2006/main">
          <x14:cfRule type="cellIs" priority="1182" operator="equal" id="{CE02A32D-CCCA-4D14-98BE-41ED348B31B1}">
            <xm:f>Tabelle4!$D$14</xm:f>
            <x14:dxf>
              <fill>
                <patternFill>
                  <bgColor rgb="FFFFC000"/>
                </patternFill>
              </fill>
            </x14:dxf>
          </x14:cfRule>
          <xm:sqref>H45</xm:sqref>
        </x14:conditionalFormatting>
        <x14:conditionalFormatting xmlns:xm="http://schemas.microsoft.com/office/excel/2006/main">
          <x14:cfRule type="cellIs" priority="1158" operator="equal" id="{7319FDAE-CE89-4E7F-8645-09E2BDC77DAB}">
            <xm:f>Tabelle4!$D$14</xm:f>
            <x14:dxf>
              <fill>
                <patternFill>
                  <bgColor rgb="FFFFC000"/>
                </patternFill>
              </fill>
            </x14:dxf>
          </x14:cfRule>
          <xm:sqref>H47</xm:sqref>
        </x14:conditionalFormatting>
        <x14:conditionalFormatting xmlns:xm="http://schemas.microsoft.com/office/excel/2006/main">
          <x14:cfRule type="cellIs" priority="1134" operator="equal" id="{E79A0AE2-E1E3-45A0-BB6C-0A3EF90F3DCD}">
            <xm:f>Tabelle4!$D$14</xm:f>
            <x14:dxf>
              <fill>
                <patternFill>
                  <bgColor rgb="FFFFC000"/>
                </patternFill>
              </fill>
            </x14:dxf>
          </x14:cfRule>
          <xm:sqref>H49</xm:sqref>
        </x14:conditionalFormatting>
        <x14:conditionalFormatting xmlns:xm="http://schemas.microsoft.com/office/excel/2006/main">
          <x14:cfRule type="cellIs" priority="1110" operator="equal" id="{7EFF4BA2-6C15-4723-8C72-FDDFDD8AE64D}">
            <xm:f>Tabelle4!$D$14</xm:f>
            <x14:dxf>
              <fill>
                <patternFill>
                  <bgColor rgb="FFFFC000"/>
                </patternFill>
              </fill>
            </x14:dxf>
          </x14:cfRule>
          <xm:sqref>H51</xm:sqref>
        </x14:conditionalFormatting>
        <x14:conditionalFormatting xmlns:xm="http://schemas.microsoft.com/office/excel/2006/main">
          <x14:cfRule type="cellIs" priority="1086" operator="equal" id="{31AF9C87-1E0C-426D-B0A0-E2DAE37093A9}">
            <xm:f>Tabelle4!$D$14</xm:f>
            <x14:dxf>
              <fill>
                <patternFill>
                  <bgColor rgb="FFFFC000"/>
                </patternFill>
              </fill>
            </x14:dxf>
          </x14:cfRule>
          <xm:sqref>H53</xm:sqref>
        </x14:conditionalFormatting>
        <x14:conditionalFormatting xmlns:xm="http://schemas.microsoft.com/office/excel/2006/main">
          <x14:cfRule type="cellIs" priority="1062" operator="equal" id="{63B0A1CC-42B8-4C5B-9EEE-CE6E31B05D4A}">
            <xm:f>Tabelle4!$D$14</xm:f>
            <x14:dxf>
              <fill>
                <patternFill>
                  <bgColor rgb="FFFFC000"/>
                </patternFill>
              </fill>
            </x14:dxf>
          </x14:cfRule>
          <xm:sqref>H55</xm:sqref>
        </x14:conditionalFormatting>
        <x14:conditionalFormatting xmlns:xm="http://schemas.microsoft.com/office/excel/2006/main">
          <x14:cfRule type="cellIs" priority="1038" operator="equal" id="{EBEF0C09-A046-4CF6-985C-89C1C0AC0F8A}">
            <xm:f>Tabelle4!$D$14</xm:f>
            <x14:dxf>
              <fill>
                <patternFill>
                  <bgColor rgb="FFFFC000"/>
                </patternFill>
              </fill>
            </x14:dxf>
          </x14:cfRule>
          <xm:sqref>H57</xm:sqref>
        </x14:conditionalFormatting>
        <x14:conditionalFormatting xmlns:xm="http://schemas.microsoft.com/office/excel/2006/main">
          <x14:cfRule type="cellIs" priority="1014" operator="equal" id="{F8AABF52-2F7F-4CBC-9530-190F9E4C96FF}">
            <xm:f>Tabelle4!$D$14</xm:f>
            <x14:dxf>
              <fill>
                <patternFill>
                  <bgColor rgb="FFFFC000"/>
                </patternFill>
              </fill>
            </x14:dxf>
          </x14:cfRule>
          <xm:sqref>H59</xm:sqref>
        </x14:conditionalFormatting>
        <x14:conditionalFormatting xmlns:xm="http://schemas.microsoft.com/office/excel/2006/main">
          <x14:cfRule type="cellIs" priority="990" operator="equal" id="{1C5B5523-3227-4DF3-BCEA-A523F59DBF72}">
            <xm:f>Tabelle4!$D$14</xm:f>
            <x14:dxf>
              <fill>
                <patternFill>
                  <bgColor rgb="FFFFC000"/>
                </patternFill>
              </fill>
            </x14:dxf>
          </x14:cfRule>
          <xm:sqref>H61</xm:sqref>
        </x14:conditionalFormatting>
        <x14:conditionalFormatting xmlns:xm="http://schemas.microsoft.com/office/excel/2006/main">
          <x14:cfRule type="cellIs" priority="966" operator="equal" id="{7E86740F-9B96-4F4E-B1B9-777A2BE1BE5E}">
            <xm:f>Tabelle4!$D$14</xm:f>
            <x14:dxf>
              <fill>
                <patternFill>
                  <bgColor rgb="FFFFC000"/>
                </patternFill>
              </fill>
            </x14:dxf>
          </x14:cfRule>
          <xm:sqref>H63</xm:sqref>
        </x14:conditionalFormatting>
        <x14:conditionalFormatting xmlns:xm="http://schemas.microsoft.com/office/excel/2006/main">
          <x14:cfRule type="cellIs" priority="942" operator="equal" id="{DF871386-3803-4D46-8340-FB9A42FFEF83}">
            <xm:f>Tabelle4!$D$14</xm:f>
            <x14:dxf>
              <fill>
                <patternFill>
                  <bgColor rgb="FFFFC000"/>
                </patternFill>
              </fill>
            </x14:dxf>
          </x14:cfRule>
          <xm:sqref>H65</xm:sqref>
        </x14:conditionalFormatting>
        <x14:conditionalFormatting xmlns:xm="http://schemas.microsoft.com/office/excel/2006/main">
          <x14:cfRule type="cellIs" priority="918" operator="equal" id="{01B3AD13-3103-4416-A562-A22BC88C3F8E}">
            <xm:f>Tabelle4!$D$14</xm:f>
            <x14:dxf>
              <fill>
                <patternFill>
                  <bgColor rgb="FFFFC000"/>
                </patternFill>
              </fill>
            </x14:dxf>
          </x14:cfRule>
          <xm:sqref>H67</xm:sqref>
        </x14:conditionalFormatting>
        <x14:conditionalFormatting xmlns:xm="http://schemas.microsoft.com/office/excel/2006/main">
          <x14:cfRule type="cellIs" priority="894" operator="equal" id="{3B260E33-582E-4B09-976A-5135B72052B6}">
            <xm:f>Tabelle4!$D$14</xm:f>
            <x14:dxf>
              <fill>
                <patternFill>
                  <bgColor rgb="FFFFC000"/>
                </patternFill>
              </fill>
            </x14:dxf>
          </x14:cfRule>
          <xm:sqref>H69</xm:sqref>
        </x14:conditionalFormatting>
        <x14:conditionalFormatting xmlns:xm="http://schemas.microsoft.com/office/excel/2006/main">
          <x14:cfRule type="cellIs" priority="870" operator="equal" id="{29E5226B-D3D1-4C49-98B3-CB7F3F34AA33}">
            <xm:f>Tabelle4!$D$14</xm:f>
            <x14:dxf>
              <fill>
                <patternFill>
                  <bgColor rgb="FFFFC000"/>
                </patternFill>
              </fill>
            </x14:dxf>
          </x14:cfRule>
          <xm:sqref>H71</xm:sqref>
        </x14:conditionalFormatting>
        <x14:conditionalFormatting xmlns:xm="http://schemas.microsoft.com/office/excel/2006/main">
          <x14:cfRule type="cellIs" priority="846" operator="equal" id="{41FA4639-0123-4FD0-82C6-2796F327BAC6}">
            <xm:f>Tabelle4!$D$14</xm:f>
            <x14:dxf>
              <fill>
                <patternFill>
                  <bgColor rgb="FFFFC000"/>
                </patternFill>
              </fill>
            </x14:dxf>
          </x14:cfRule>
          <xm:sqref>H73</xm:sqref>
        </x14:conditionalFormatting>
        <x14:conditionalFormatting xmlns:xm="http://schemas.microsoft.com/office/excel/2006/main">
          <x14:cfRule type="cellIs" priority="822" operator="equal" id="{B4325EEB-541F-440F-AB8C-88AA91DDA129}">
            <xm:f>Tabelle4!$D$14</xm:f>
            <x14:dxf>
              <fill>
                <patternFill>
                  <bgColor rgb="FFFFC000"/>
                </patternFill>
              </fill>
            </x14:dxf>
          </x14:cfRule>
          <xm:sqref>H75</xm:sqref>
        </x14:conditionalFormatting>
        <x14:conditionalFormatting xmlns:xm="http://schemas.microsoft.com/office/excel/2006/main">
          <x14:cfRule type="cellIs" priority="798" operator="equal" id="{F37C25D5-3E4D-49F1-BB10-72CF97C6DBB2}">
            <xm:f>Tabelle4!$D$14</xm:f>
            <x14:dxf>
              <fill>
                <patternFill>
                  <bgColor rgb="FFFFC000"/>
                </patternFill>
              </fill>
            </x14:dxf>
          </x14:cfRule>
          <xm:sqref>H77</xm:sqref>
        </x14:conditionalFormatting>
        <x14:conditionalFormatting xmlns:xm="http://schemas.microsoft.com/office/excel/2006/main">
          <x14:cfRule type="cellIs" priority="774" operator="equal" id="{34E0AA1F-377E-49C8-A821-57EC6C3D1DE2}">
            <xm:f>Tabelle4!$D$14</xm:f>
            <x14:dxf>
              <fill>
                <patternFill>
                  <bgColor rgb="FFFFC000"/>
                </patternFill>
              </fill>
            </x14:dxf>
          </x14:cfRule>
          <xm:sqref>H79</xm:sqref>
        </x14:conditionalFormatting>
        <x14:conditionalFormatting xmlns:xm="http://schemas.microsoft.com/office/excel/2006/main">
          <x14:cfRule type="cellIs" priority="750" operator="equal" id="{4347FC09-5BD8-429D-A065-F4DC3C21EC4D}">
            <xm:f>Tabelle4!$D$14</xm:f>
            <x14:dxf>
              <fill>
                <patternFill>
                  <bgColor rgb="FFFFC000"/>
                </patternFill>
              </fill>
            </x14:dxf>
          </x14:cfRule>
          <xm:sqref>H81</xm:sqref>
        </x14:conditionalFormatting>
        <x14:conditionalFormatting xmlns:xm="http://schemas.microsoft.com/office/excel/2006/main">
          <x14:cfRule type="cellIs" priority="726" operator="equal" id="{34E31080-0FFF-45AC-8093-B66CF28EDB5E}">
            <xm:f>Tabelle4!$D$14</xm:f>
            <x14:dxf>
              <fill>
                <patternFill>
                  <bgColor rgb="FFFFC000"/>
                </patternFill>
              </fill>
            </x14:dxf>
          </x14:cfRule>
          <xm:sqref>H83</xm:sqref>
        </x14:conditionalFormatting>
        <x14:conditionalFormatting xmlns:xm="http://schemas.microsoft.com/office/excel/2006/main">
          <x14:cfRule type="cellIs" priority="702" operator="equal" id="{B776BC48-A63D-4BDB-A535-C8555CD1C24F}">
            <xm:f>Tabelle4!$D$14</xm:f>
            <x14:dxf>
              <fill>
                <patternFill>
                  <bgColor rgb="FFFFC000"/>
                </patternFill>
              </fill>
            </x14:dxf>
          </x14:cfRule>
          <xm:sqref>H85</xm:sqref>
        </x14:conditionalFormatting>
        <x14:conditionalFormatting xmlns:xm="http://schemas.microsoft.com/office/excel/2006/main">
          <x14:cfRule type="cellIs" priority="678" operator="equal" id="{3DBD668B-C767-4BF1-BD77-74B0E135605E}">
            <xm:f>Tabelle4!$D$14</xm:f>
            <x14:dxf>
              <fill>
                <patternFill>
                  <bgColor rgb="FFFFC000"/>
                </patternFill>
              </fill>
            </x14:dxf>
          </x14:cfRule>
          <xm:sqref>H87</xm:sqref>
        </x14:conditionalFormatting>
        <x14:conditionalFormatting xmlns:xm="http://schemas.microsoft.com/office/excel/2006/main">
          <x14:cfRule type="cellIs" priority="654" operator="equal" id="{33D66D53-9A17-45C3-A2AB-D5D58FA55904}">
            <xm:f>Tabelle4!$D$14</xm:f>
            <x14:dxf>
              <fill>
                <patternFill>
                  <bgColor rgb="FFFFC000"/>
                </patternFill>
              </fill>
            </x14:dxf>
          </x14:cfRule>
          <xm:sqref>H89</xm:sqref>
        </x14:conditionalFormatting>
        <x14:conditionalFormatting xmlns:xm="http://schemas.microsoft.com/office/excel/2006/main">
          <x14:cfRule type="cellIs" priority="630" operator="equal" id="{CD2E6FEE-58BC-4AC9-920E-8E4400F751E4}">
            <xm:f>Tabelle4!$D$14</xm:f>
            <x14:dxf>
              <fill>
                <patternFill>
                  <bgColor rgb="FFFFC000"/>
                </patternFill>
              </fill>
            </x14:dxf>
          </x14:cfRule>
          <xm:sqref>H91</xm:sqref>
        </x14:conditionalFormatting>
        <x14:conditionalFormatting xmlns:xm="http://schemas.microsoft.com/office/excel/2006/main">
          <x14:cfRule type="cellIs" priority="606" operator="equal" id="{9EAB929D-873B-441E-987F-1653E756EC0A}">
            <xm:f>Tabelle4!$D$14</xm:f>
            <x14:dxf>
              <fill>
                <patternFill>
                  <bgColor rgb="FFFFC000"/>
                </patternFill>
              </fill>
            </x14:dxf>
          </x14:cfRule>
          <xm:sqref>H93</xm:sqref>
        </x14:conditionalFormatting>
        <x14:conditionalFormatting xmlns:xm="http://schemas.microsoft.com/office/excel/2006/main">
          <x14:cfRule type="cellIs" priority="582" operator="equal" id="{48FB82E1-DD1A-44B1-80E6-8B726F4B9173}">
            <xm:f>Tabelle4!$D$14</xm:f>
            <x14:dxf>
              <fill>
                <patternFill>
                  <bgColor rgb="FFFFC000"/>
                </patternFill>
              </fill>
            </x14:dxf>
          </x14:cfRule>
          <xm:sqref>H95</xm:sqref>
        </x14:conditionalFormatting>
        <x14:conditionalFormatting xmlns:xm="http://schemas.microsoft.com/office/excel/2006/main">
          <x14:cfRule type="cellIs" priority="558" operator="equal" id="{673B89AC-FCB6-427C-87E5-9D605386FD1C}">
            <xm:f>Tabelle4!$D$14</xm:f>
            <x14:dxf>
              <fill>
                <patternFill>
                  <bgColor rgb="FFFFC000"/>
                </patternFill>
              </fill>
            </x14:dxf>
          </x14:cfRule>
          <xm:sqref>H97</xm:sqref>
        </x14:conditionalFormatting>
        <x14:conditionalFormatting xmlns:xm="http://schemas.microsoft.com/office/excel/2006/main">
          <x14:cfRule type="cellIs" priority="534" operator="equal" id="{996D6438-D665-4FB7-9348-2780585807AC}">
            <xm:f>Tabelle4!$D$14</xm:f>
            <x14:dxf>
              <fill>
                <patternFill>
                  <bgColor rgb="FFFFC000"/>
                </patternFill>
              </fill>
            </x14:dxf>
          </x14:cfRule>
          <xm:sqref>H99</xm:sqref>
        </x14:conditionalFormatting>
        <x14:conditionalFormatting xmlns:xm="http://schemas.microsoft.com/office/excel/2006/main">
          <x14:cfRule type="cellIs" priority="510" operator="equal" id="{7345323E-5271-4E18-9107-D275A4983632}">
            <xm:f>Tabelle4!$D$14</xm:f>
            <x14:dxf>
              <fill>
                <patternFill>
                  <bgColor rgb="FFFFC000"/>
                </patternFill>
              </fill>
            </x14:dxf>
          </x14:cfRule>
          <xm:sqref>H101</xm:sqref>
        </x14:conditionalFormatting>
        <x14:conditionalFormatting xmlns:xm="http://schemas.microsoft.com/office/excel/2006/main">
          <x14:cfRule type="cellIs" priority="486" operator="equal" id="{A4AEBBCC-F2D6-4F7E-AEA1-7960F7087435}">
            <xm:f>Tabelle4!$D$14</xm:f>
            <x14:dxf>
              <fill>
                <patternFill>
                  <bgColor rgb="FFFFC000"/>
                </patternFill>
              </fill>
            </x14:dxf>
          </x14:cfRule>
          <xm:sqref>H103</xm:sqref>
        </x14:conditionalFormatting>
        <x14:conditionalFormatting xmlns:xm="http://schemas.microsoft.com/office/excel/2006/main">
          <x14:cfRule type="cellIs" priority="462" operator="equal" id="{EE4F4A3A-3109-4321-BD3C-A900E67A32CD}">
            <xm:f>Tabelle4!$D$14</xm:f>
            <x14:dxf>
              <fill>
                <patternFill>
                  <bgColor rgb="FFFFC000"/>
                </patternFill>
              </fill>
            </x14:dxf>
          </x14:cfRule>
          <xm:sqref>H105</xm:sqref>
        </x14:conditionalFormatting>
        <x14:conditionalFormatting xmlns:xm="http://schemas.microsoft.com/office/excel/2006/main">
          <x14:cfRule type="cellIs" priority="438" operator="equal" id="{F861B406-D6F8-41C1-B16C-C6AEA8E310AD}">
            <xm:f>Tabelle4!$D$14</xm:f>
            <x14:dxf>
              <fill>
                <patternFill>
                  <bgColor rgb="FFFFC000"/>
                </patternFill>
              </fill>
            </x14:dxf>
          </x14:cfRule>
          <xm:sqref>H107</xm:sqref>
        </x14:conditionalFormatting>
        <x14:conditionalFormatting xmlns:xm="http://schemas.microsoft.com/office/excel/2006/main">
          <x14:cfRule type="cellIs" priority="414" operator="equal" id="{27266379-184F-4101-B483-26778187A75C}">
            <xm:f>Tabelle4!$D$14</xm:f>
            <x14:dxf>
              <fill>
                <patternFill>
                  <bgColor rgb="FFFFC000"/>
                </patternFill>
              </fill>
            </x14:dxf>
          </x14:cfRule>
          <xm:sqref>H109</xm:sqref>
        </x14:conditionalFormatting>
        <x14:conditionalFormatting xmlns:xm="http://schemas.microsoft.com/office/excel/2006/main">
          <x14:cfRule type="cellIs" priority="390" operator="equal" id="{71C3860B-7134-430B-966E-E904EFD76250}">
            <xm:f>Tabelle4!$D$14</xm:f>
            <x14:dxf>
              <fill>
                <patternFill>
                  <bgColor rgb="FFFFC000"/>
                </patternFill>
              </fill>
            </x14:dxf>
          </x14:cfRule>
          <xm:sqref>H111</xm:sqref>
        </x14:conditionalFormatting>
        <x14:conditionalFormatting xmlns:xm="http://schemas.microsoft.com/office/excel/2006/main">
          <x14:cfRule type="cellIs" priority="366" operator="equal" id="{CED1CB69-5AD2-4091-B3DD-B6978CE7AD49}">
            <xm:f>Tabelle4!$D$14</xm:f>
            <x14:dxf>
              <fill>
                <patternFill>
                  <bgColor rgb="FFFFC000"/>
                </patternFill>
              </fill>
            </x14:dxf>
          </x14:cfRule>
          <xm:sqref>H113</xm:sqref>
        </x14:conditionalFormatting>
        <x14:conditionalFormatting xmlns:xm="http://schemas.microsoft.com/office/excel/2006/main">
          <x14:cfRule type="cellIs" priority="342" operator="equal" id="{62322D58-CB69-4369-870C-1E6D6CD016C1}">
            <xm:f>Tabelle4!$D$14</xm:f>
            <x14:dxf>
              <fill>
                <patternFill>
                  <bgColor rgb="FFFFC000"/>
                </patternFill>
              </fill>
            </x14:dxf>
          </x14:cfRule>
          <xm:sqref>H115</xm:sqref>
        </x14:conditionalFormatting>
        <x14:conditionalFormatting xmlns:xm="http://schemas.microsoft.com/office/excel/2006/main">
          <x14:cfRule type="cellIs" priority="318" operator="equal" id="{75055978-BD41-45F4-8BEB-FF68ADDA68FA}">
            <xm:f>Tabelle4!$D$14</xm:f>
            <x14:dxf>
              <fill>
                <patternFill>
                  <bgColor rgb="FFFFC000"/>
                </patternFill>
              </fill>
            </x14:dxf>
          </x14:cfRule>
          <xm:sqref>H117</xm:sqref>
        </x14:conditionalFormatting>
        <x14:conditionalFormatting xmlns:xm="http://schemas.microsoft.com/office/excel/2006/main">
          <x14:cfRule type="cellIs" priority="294" operator="equal" id="{4DEE150B-B241-4C7E-A5D6-5EE614C058CF}">
            <xm:f>Tabelle4!$D$14</xm:f>
            <x14:dxf>
              <fill>
                <patternFill>
                  <bgColor rgb="FFFFC000"/>
                </patternFill>
              </fill>
            </x14:dxf>
          </x14:cfRule>
          <xm:sqref>H119</xm:sqref>
        </x14:conditionalFormatting>
        <x14:conditionalFormatting xmlns:xm="http://schemas.microsoft.com/office/excel/2006/main">
          <x14:cfRule type="cellIs" priority="270" operator="equal" id="{2CAFA2D7-B304-45EE-B06D-30A2924AAEAE}">
            <xm:f>Tabelle4!$D$14</xm:f>
            <x14:dxf>
              <fill>
                <patternFill>
                  <bgColor rgb="FFFFC000"/>
                </patternFill>
              </fill>
            </x14:dxf>
          </x14:cfRule>
          <xm:sqref>H121</xm:sqref>
        </x14:conditionalFormatting>
        <x14:conditionalFormatting xmlns:xm="http://schemas.microsoft.com/office/excel/2006/main">
          <x14:cfRule type="cellIs" priority="246" operator="equal" id="{C49724D4-D3B0-4547-AA42-6D56B7E40BF4}">
            <xm:f>Tabelle4!$D$14</xm:f>
            <x14:dxf>
              <fill>
                <patternFill>
                  <bgColor rgb="FFFFC000"/>
                </patternFill>
              </fill>
            </x14:dxf>
          </x14:cfRule>
          <xm:sqref>H123</xm:sqref>
        </x14:conditionalFormatting>
        <x14:conditionalFormatting xmlns:xm="http://schemas.microsoft.com/office/excel/2006/main">
          <x14:cfRule type="cellIs" priority="222" operator="equal" id="{21324E2A-0941-4A84-9B2F-F8A36F85CCAC}">
            <xm:f>Tabelle4!$D$14</xm:f>
            <x14:dxf>
              <fill>
                <patternFill>
                  <bgColor rgb="FFFFC000"/>
                </patternFill>
              </fill>
            </x14:dxf>
          </x14:cfRule>
          <xm:sqref>H125</xm:sqref>
        </x14:conditionalFormatting>
        <x14:conditionalFormatting xmlns:xm="http://schemas.microsoft.com/office/excel/2006/main">
          <x14:cfRule type="cellIs" priority="198" operator="equal" id="{21749077-C5D8-4E51-BB8F-A1FE43F6AA9D}">
            <xm:f>Tabelle4!$D$14</xm:f>
            <x14:dxf>
              <fill>
                <patternFill>
                  <bgColor rgb="FFFFC000"/>
                </patternFill>
              </fill>
            </x14:dxf>
          </x14:cfRule>
          <xm:sqref>H127</xm:sqref>
        </x14:conditionalFormatting>
        <x14:conditionalFormatting xmlns:xm="http://schemas.microsoft.com/office/excel/2006/main">
          <x14:cfRule type="cellIs" priority="174" operator="equal" id="{0464E8AD-55D8-4DCB-9248-3F79EF224BF8}">
            <xm:f>Tabelle4!$D$14</xm:f>
            <x14:dxf>
              <fill>
                <patternFill>
                  <bgColor rgb="FFFFC000"/>
                </patternFill>
              </fill>
            </x14:dxf>
          </x14:cfRule>
          <xm:sqref>H129</xm:sqref>
        </x14:conditionalFormatting>
        <x14:conditionalFormatting xmlns:xm="http://schemas.microsoft.com/office/excel/2006/main">
          <x14:cfRule type="cellIs" priority="150" operator="equal" id="{44CFF827-0BD6-42D4-97F1-E004A59AF859}">
            <xm:f>Tabelle4!$D$14</xm:f>
            <x14:dxf>
              <fill>
                <patternFill>
                  <bgColor rgb="FFFFC000"/>
                </patternFill>
              </fill>
            </x14:dxf>
          </x14:cfRule>
          <xm:sqref>H131</xm:sqref>
        </x14:conditionalFormatting>
        <x14:conditionalFormatting xmlns:xm="http://schemas.microsoft.com/office/excel/2006/main">
          <x14:cfRule type="cellIs" priority="126" operator="equal" id="{7A2AC16D-6066-440C-BCEA-F7C02D75B1B8}">
            <xm:f>Tabelle4!$D$14</xm:f>
            <x14:dxf>
              <fill>
                <patternFill>
                  <bgColor rgb="FFFFC000"/>
                </patternFill>
              </fill>
            </x14:dxf>
          </x14:cfRule>
          <xm:sqref>H133</xm:sqref>
        </x14:conditionalFormatting>
        <x14:conditionalFormatting xmlns:xm="http://schemas.microsoft.com/office/excel/2006/main">
          <x14:cfRule type="cellIs" priority="102" operator="equal" id="{48A5BD82-481D-4110-AA82-264374687F62}">
            <xm:f>Tabelle4!$D$14</xm:f>
            <x14:dxf>
              <fill>
                <patternFill>
                  <bgColor rgb="FFFFC000"/>
                </patternFill>
              </fill>
            </x14:dxf>
          </x14:cfRule>
          <xm:sqref>H135</xm:sqref>
        </x14:conditionalFormatting>
        <x14:conditionalFormatting xmlns:xm="http://schemas.microsoft.com/office/excel/2006/main">
          <x14:cfRule type="cellIs" priority="78" operator="equal" id="{897D35FA-ECF7-44D3-98A6-CE819A4F0860}">
            <xm:f>Tabelle4!$D$14</xm:f>
            <x14:dxf>
              <fill>
                <patternFill>
                  <bgColor rgb="FFFFC000"/>
                </patternFill>
              </fill>
            </x14:dxf>
          </x14:cfRule>
          <xm:sqref>H137</xm:sqref>
        </x14:conditionalFormatting>
        <x14:conditionalFormatting xmlns:xm="http://schemas.microsoft.com/office/excel/2006/main">
          <x14:cfRule type="cellIs" priority="54" operator="equal" id="{E55D02DE-845A-473F-9685-2F8479E221CC}">
            <xm:f>Tabelle4!$D$14</xm:f>
            <x14:dxf>
              <fill>
                <patternFill>
                  <bgColor rgb="FFFFC000"/>
                </patternFill>
              </fill>
            </x14:dxf>
          </x14:cfRule>
          <xm:sqref>H139</xm:sqref>
        </x14:conditionalFormatting>
        <x14:conditionalFormatting xmlns:xm="http://schemas.microsoft.com/office/excel/2006/main">
          <x14:cfRule type="cellIs" priority="30" operator="equal" id="{66B8030C-F9FA-4D78-B4F5-8883C8D47B48}">
            <xm:f>Tabelle4!$D$14</xm:f>
            <x14:dxf>
              <fill>
                <patternFill>
                  <bgColor rgb="FFFFC000"/>
                </patternFill>
              </fill>
            </x14:dxf>
          </x14:cfRule>
          <xm:sqref>H141</xm:sqref>
        </x14:conditionalFormatting>
        <x14:conditionalFormatting xmlns:xm="http://schemas.microsoft.com/office/excel/2006/main">
          <x14:cfRule type="cellIs" priority="6" operator="equal" id="{E4D2B06A-1291-420C-8DC2-F42440D14B0A}">
            <xm:f>Tabelle4!$D$14</xm:f>
            <x14:dxf>
              <fill>
                <patternFill>
                  <bgColor rgb="FFFFC000"/>
                </patternFill>
              </fill>
            </x14:dxf>
          </x14:cfRule>
          <xm:sqref>H143</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Tabelle4!$F$1:$F$4</xm:f>
          </x14:formula1>
          <xm:sqref>G105 G107 G25 G27 G29 G31 G33 G109 G111 G113 G115 G117 G119 G121 G123 G35 G37 G39 G41 G43 G45 G47 G49 G51 G53 G55 G57 G59 G61 G63 G65 G67 G69 G71 G73 G75 G77 G79 G81 G83 G85 G87 G89 G91 G93 G95 G97 G99 G101 G103 G125 G127 G129 G131 G133 G135 G137 G139 G141 G143</xm:sqref>
        </x14:dataValidation>
        <x14:dataValidation type="list" allowBlank="1" showInputMessage="1" showErrorMessage="1">
          <x14:formula1>
            <xm:f>Tabelle4!$J$1:$J$6</xm:f>
          </x14:formula1>
          <xm:sqref>M105 M107 M25 M27 M29 M31 M33 M109 M111 M113 M115 M117 M119 M121 M123 M35 M37 M39 M41 M43 M45 M47 M49 M51 M53 M55 M57 M59 M61 M63 M65 M67 M69 M71 M73 M75 M77 M79 M81 M83 M85 M87 M89 M91 M93 M95 M97 M99 M101 M103 M125 M127 M129 M131 M133 M135 M137 M139 M141 M143</xm:sqref>
        </x14:dataValidation>
        <x14:dataValidation type="list" allowBlank="1" showInputMessage="1" showErrorMessage="1">
          <x14:formula1>
            <xm:f>Tabelle3!$A$2:$A$238</xm:f>
          </x14:formula1>
          <xm:sqref>D5</xm:sqref>
        </x14:dataValidation>
        <x14:dataValidation type="list" allowBlank="1" showInputMessage="1" showErrorMessage="1">
          <x14:formula1>
            <xm:f>Tabelle4!$A$1:$A$7</xm:f>
          </x14:formula1>
          <xm:sqref>H66 H26 H86 H84 H106 H46 H24 H88 H104 H28 H30 H90 H92 H96 H94 H98 H100 H102 H108 H32 H110 H112 H116 H114 H36 H34 H38 H40 H42 H118 H44 H48 H50 H52 H56 H54 H58 H60 H62 H120 H64 H68 H70 H72 H76 H74 H78 H80 H82 H122 H126 H124 H128 H130 H132 H136 H134 H138 H140 H142</xm:sqref>
        </x14:dataValidation>
        <x14:dataValidation type="list" allowBlank="1" showInputMessage="1" showErrorMessage="1">
          <x14:formula1>
            <xm:f>Tabelle4!$S$2:$S$3</xm:f>
          </x14:formula1>
          <xm:sqref>P11:U11</xm:sqref>
        </x14:dataValidation>
        <x14:dataValidation type="list" allowBlank="1" showInputMessage="1" showErrorMessage="1">
          <x14:formula1>
            <xm:f>Tabelle4!$C$1:$C$6</xm:f>
          </x14:formula1>
          <xm:sqref>D64:F64 D24:F24 D66:F66 D68:F68 D84:F84 D104:F104 D44:F44 D106:F106 D86:F86 D26:F26 D28:F28 D70:F70 D72:F72 D74:F74 D76:F76 D78:F78 D80:F80 D82:F82 D108:F108 D30:F30 D88:F88 D90:F90 D92:F92 D94:F94 D96:F96 D98:F98 D100:F100 D102:F102 D110:F110 D32:F32 D112:F112 D114:F114 D116:F116 D118:F118 D34:F34 D36:F36 D38:F38 D40:F40 D42:F42 D120:F120 D46:F46 D48:F48 D50:F50 D52:F52 D54:F54 D56:F56 D58:F58 D60:F60 D62:F62 D122:F122 D124:F124 D126:F126 D128:F128 D130:F130 D132:F132 D134:F134 D136:F136 D138:F138 D140:F140 D142:F142</xm:sqref>
        </x14:dataValidation>
        <x14:dataValidation type="list" allowBlank="1" showInputMessage="1" showErrorMessage="1">
          <x14:formula1>
            <xm:f>Tabelle4!$O$2:$O$4</xm:f>
          </x14:formula1>
          <xm:sqref>P105 P25 P27 P29 P31 P33 P107 P109 P111 P113 P115 P117 P119 P121 P123 P35 P37 P39 P41 P43 P45 P47 P49 P51 P53 P55 P57 P59 P61 P63 P65 P67 P69 P71 P73 P75 P77 P79 P81 P83 P85 P87 P89 P91 P93 P95 P97 P99 P101 P103 P125 P127 P129 P131 P133 P135 P137 P139 P141 P143</xm:sqref>
        </x14:dataValidation>
        <x14:dataValidation type="list" allowBlank="1" showInputMessage="1" showErrorMessage="1">
          <x14:formula1>
            <xm:f>Tabelle4!$K$1:$K$5</xm:f>
          </x14:formula1>
          <xm:sqref>D105:F105 D25:F25 D27:F27 D29:F29 D31:F31 D33:F33 D107:F107 D109:F109 D111:F111 D113:F113 D115:F115 D117:F117 D119:F119 D121:F121 D123:F123 D35:F35 D37:F37 D39:F39 D41:F41 D43:F43 D45:F45 D47:F47 D49:F49 D51:F51 D53:F53 D55:F55 D57:F57 D59:F59 D61:F61 D63:F63 D65:F65 D67:F67 D69:F69 D71:F71 D73:F73 D75:F75 D77:F77 D79:F79 D81:F81 D83:F83 D85:F85 D87:F87 D89:F89 D91:F91 D93:F93 D95:F95 D97:F97 D99:F99 D101:F101 D103:F103 D125:F125 D127:F127 D129:F129 D131:F131 D133:F133 D135:F135 D137:F137 D139:F139 D141:F141 D143:F143</xm:sqref>
        </x14:dataValidation>
        <x14:dataValidation type="list" allowBlank="1" showInputMessage="1" showErrorMessage="1">
          <x14:formula1>
            <xm:f>Tabelle4!$D$13:$D$14</xm:f>
          </x14:formula1>
          <xm:sqref>H25 H27 H29 H31 H33 H35 H37 H39 H41 H43 H45 H47 H49 H51 H53 H55 H57 H59 H61 H63 H65 H67 H69 H71 H73 H75 H77 H79 H81 H83 H85 H87 H89 H91 H93 H95 H97 H99 H101 H103 H105 H107 H109 H111 H113 H115 H117 H119 H121 H123 H125 H127 H129 H131 H133 H135 H137 H139 H141 H143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view="pageLayout" zoomScale="145" zoomScaleNormal="150" zoomScalePageLayoutView="145" workbookViewId="0">
      <selection activeCell="A6" sqref="A6:B6"/>
    </sheetView>
  </sheetViews>
  <sheetFormatPr baseColWidth="10" defaultColWidth="11.42578125" defaultRowHeight="11.25" x14ac:dyDescent="0.15"/>
  <cols>
    <col min="1" max="1" width="45.42578125" style="21" customWidth="1"/>
    <col min="2" max="2" width="52.28515625" style="21" customWidth="1"/>
    <col min="3" max="16384" width="11.42578125" style="21"/>
  </cols>
  <sheetData>
    <row r="1" spans="1:2" x14ac:dyDescent="0.15">
      <c r="A1" s="24" t="s">
        <v>55</v>
      </c>
      <c r="B1" s="22" t="s">
        <v>56</v>
      </c>
    </row>
    <row r="2" spans="1:2" ht="38.450000000000003" customHeight="1" x14ac:dyDescent="0.15">
      <c r="A2" s="266" t="s">
        <v>107</v>
      </c>
      <c r="B2" s="266"/>
    </row>
    <row r="3" spans="1:2" x14ac:dyDescent="0.15">
      <c r="A3" s="23" t="s">
        <v>57</v>
      </c>
    </row>
    <row r="4" spans="1:2" ht="165.6" customHeight="1" x14ac:dyDescent="0.15">
      <c r="A4" s="266" t="s">
        <v>103</v>
      </c>
      <c r="B4" s="266"/>
    </row>
    <row r="5" spans="1:2" x14ac:dyDescent="0.15">
      <c r="A5" s="267" t="s">
        <v>77</v>
      </c>
      <c r="B5" s="267"/>
    </row>
    <row r="6" spans="1:2" ht="208.5" customHeight="1" x14ac:dyDescent="0.15">
      <c r="A6" s="266" t="s">
        <v>104</v>
      </c>
      <c r="B6" s="266"/>
    </row>
    <row r="7" spans="1:2" ht="113.25" customHeight="1" x14ac:dyDescent="0.15">
      <c r="A7" s="266" t="s">
        <v>105</v>
      </c>
      <c r="B7" s="266"/>
    </row>
    <row r="8" spans="1:2" ht="50.45" customHeight="1" x14ac:dyDescent="0.15">
      <c r="A8" s="266" t="s">
        <v>106</v>
      </c>
      <c r="B8" s="266"/>
    </row>
    <row r="9" spans="1:2" ht="41.1" customHeight="1" x14ac:dyDescent="0.15">
      <c r="A9" s="266" t="s">
        <v>60</v>
      </c>
      <c r="B9" s="268"/>
    </row>
    <row r="10" spans="1:2" x14ac:dyDescent="0.15">
      <c r="A10" s="24" t="s">
        <v>95</v>
      </c>
      <c r="B10" s="22"/>
    </row>
    <row r="11" spans="1:2" ht="158.25" customHeight="1" x14ac:dyDescent="0.15">
      <c r="A11" s="266" t="s">
        <v>108</v>
      </c>
      <c r="B11" s="266"/>
    </row>
    <row r="12" spans="1:2" ht="23.25" customHeight="1" x14ac:dyDescent="0.15">
      <c r="A12" s="24" t="s">
        <v>59</v>
      </c>
      <c r="B12" s="22"/>
    </row>
    <row r="13" spans="1:2" ht="81" customHeight="1" x14ac:dyDescent="0.15">
      <c r="A13" s="266" t="s">
        <v>78</v>
      </c>
      <c r="B13" s="266"/>
    </row>
  </sheetData>
  <mergeCells count="9">
    <mergeCell ref="A2:B2"/>
    <mergeCell ref="A5:B5"/>
    <mergeCell ref="A4:B4"/>
    <mergeCell ref="A13:B13"/>
    <mergeCell ref="A11:B11"/>
    <mergeCell ref="A6:B6"/>
    <mergeCell ref="A7:B7"/>
    <mergeCell ref="A8:B8"/>
    <mergeCell ref="A9:B9"/>
  </mergeCells>
  <pageMargins left="0.23622047244094491" right="3.937007874015748E-2" top="0.15748031496062992" bottom="0.19685039370078741" header="0.31496062992125984" footer="0.31496062992125984"/>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8"/>
  <sheetViews>
    <sheetView workbookViewId="0">
      <selection activeCell="D4" sqref="D4"/>
    </sheetView>
  </sheetViews>
  <sheetFormatPr baseColWidth="10" defaultRowHeight="12" customHeight="1" x14ac:dyDescent="0.2"/>
  <cols>
    <col min="1" max="1" width="29.5703125" customWidth="1"/>
    <col min="2" max="2" width="29.5703125" style="5" customWidth="1"/>
    <col min="3" max="3" width="24.7109375" customWidth="1"/>
    <col min="4" max="4" width="20.5703125" customWidth="1"/>
    <col min="5" max="6" width="20.5703125" style="16" customWidth="1"/>
    <col min="8" max="8" width="24.42578125" style="16" customWidth="1"/>
  </cols>
  <sheetData>
    <row r="1" spans="1:9" s="16" customFormat="1" ht="12" customHeight="1" x14ac:dyDescent="0.2">
      <c r="A1" s="77" t="s">
        <v>110</v>
      </c>
      <c r="B1" s="77" t="s">
        <v>111</v>
      </c>
      <c r="C1" s="77" t="s">
        <v>112</v>
      </c>
      <c r="D1" s="77" t="s">
        <v>113</v>
      </c>
      <c r="E1" s="77" t="s">
        <v>114</v>
      </c>
      <c r="F1" s="77" t="s">
        <v>115</v>
      </c>
      <c r="G1" s="77" t="s">
        <v>116</v>
      </c>
    </row>
    <row r="2" spans="1:9" ht="12" customHeight="1" x14ac:dyDescent="0.2">
      <c r="A2" s="4" t="s">
        <v>22</v>
      </c>
      <c r="B2" s="4" t="s">
        <v>45</v>
      </c>
      <c r="C2" s="4" t="s">
        <v>45</v>
      </c>
      <c r="D2" s="4" t="s">
        <v>45</v>
      </c>
      <c r="E2" s="4"/>
      <c r="F2" s="4"/>
      <c r="G2" s="4" t="s">
        <v>45</v>
      </c>
    </row>
    <row r="3" spans="1:9" ht="12" customHeight="1" x14ac:dyDescent="0.25">
      <c r="A3" s="27" t="s">
        <v>119</v>
      </c>
      <c r="B3" s="28" t="s">
        <v>357</v>
      </c>
      <c r="C3" s="27" t="s">
        <v>68</v>
      </c>
      <c r="D3" s="27" t="s">
        <v>27</v>
      </c>
      <c r="E3" s="78" t="s">
        <v>355</v>
      </c>
      <c r="F3" s="78" t="s">
        <v>26</v>
      </c>
      <c r="G3" s="30" t="s">
        <v>15</v>
      </c>
      <c r="H3"/>
    </row>
    <row r="4" spans="1:9" ht="12" customHeight="1" x14ac:dyDescent="0.25">
      <c r="A4" s="27" t="s">
        <v>120</v>
      </c>
      <c r="B4" s="28" t="s">
        <v>20</v>
      </c>
      <c r="C4" s="27" t="s">
        <v>68</v>
      </c>
      <c r="D4" s="27" t="s">
        <v>20</v>
      </c>
      <c r="E4" s="78" t="s">
        <v>355</v>
      </c>
      <c r="F4" s="78" t="s">
        <v>26</v>
      </c>
      <c r="G4" s="30" t="s">
        <v>15</v>
      </c>
      <c r="I4" s="16"/>
    </row>
    <row r="5" spans="1:9" ht="12" customHeight="1" x14ac:dyDescent="0.25">
      <c r="A5" s="27" t="s">
        <v>121</v>
      </c>
      <c r="B5" s="28" t="s">
        <v>357</v>
      </c>
      <c r="C5" s="27" t="s">
        <v>68</v>
      </c>
      <c r="D5" s="27" t="s">
        <v>27</v>
      </c>
      <c r="E5" s="78" t="s">
        <v>355</v>
      </c>
      <c r="F5" s="78" t="s">
        <v>26</v>
      </c>
      <c r="G5" s="30" t="s">
        <v>15</v>
      </c>
      <c r="I5" s="16"/>
    </row>
    <row r="6" spans="1:9" ht="12" customHeight="1" x14ac:dyDescent="0.25">
      <c r="A6" s="27" t="s">
        <v>122</v>
      </c>
      <c r="B6" s="28" t="s">
        <v>20</v>
      </c>
      <c r="C6" s="27" t="s">
        <v>68</v>
      </c>
      <c r="D6" s="27" t="s">
        <v>20</v>
      </c>
      <c r="E6" s="78" t="s">
        <v>355</v>
      </c>
      <c r="F6" s="78" t="s">
        <v>26</v>
      </c>
      <c r="G6" s="30" t="s">
        <v>15</v>
      </c>
      <c r="I6" s="16"/>
    </row>
    <row r="7" spans="1:9" ht="12" customHeight="1" x14ac:dyDescent="0.25">
      <c r="A7" s="27" t="s">
        <v>123</v>
      </c>
      <c r="B7" s="28" t="s">
        <v>20</v>
      </c>
      <c r="C7" s="27" t="s">
        <v>68</v>
      </c>
      <c r="D7" s="27" t="s">
        <v>27</v>
      </c>
      <c r="E7" s="78" t="s">
        <v>355</v>
      </c>
      <c r="F7" s="78" t="s">
        <v>26</v>
      </c>
      <c r="G7" s="30" t="s">
        <v>15</v>
      </c>
      <c r="I7" s="16"/>
    </row>
    <row r="8" spans="1:9" ht="12" customHeight="1" x14ac:dyDescent="0.25">
      <c r="A8" s="27" t="s">
        <v>124</v>
      </c>
      <c r="B8" s="28"/>
      <c r="C8" s="27"/>
      <c r="D8" s="27"/>
      <c r="E8" s="78"/>
      <c r="F8" s="78"/>
      <c r="G8" s="30"/>
      <c r="H8"/>
    </row>
    <row r="9" spans="1:9" ht="12" customHeight="1" x14ac:dyDescent="0.25">
      <c r="A9" s="27" t="s">
        <v>125</v>
      </c>
      <c r="B9" s="28"/>
      <c r="C9" s="27"/>
      <c r="D9" s="27"/>
      <c r="E9" s="78"/>
      <c r="F9" s="78"/>
      <c r="G9" s="30"/>
      <c r="H9"/>
    </row>
    <row r="10" spans="1:9" ht="12" customHeight="1" x14ac:dyDescent="0.25">
      <c r="A10" s="27" t="s">
        <v>126</v>
      </c>
      <c r="B10" s="28"/>
      <c r="C10" s="27"/>
      <c r="D10" s="27"/>
      <c r="E10" s="78"/>
      <c r="F10" s="78"/>
      <c r="G10" s="30"/>
      <c r="H10"/>
    </row>
    <row r="11" spans="1:9" ht="12" customHeight="1" x14ac:dyDescent="0.25">
      <c r="A11" s="27" t="s">
        <v>127</v>
      </c>
      <c r="B11" s="28"/>
      <c r="C11" s="27"/>
      <c r="D11" s="27"/>
      <c r="E11" s="78"/>
      <c r="F11" s="78"/>
      <c r="G11" s="30"/>
      <c r="H11"/>
    </row>
    <row r="12" spans="1:9" ht="12" customHeight="1" x14ac:dyDescent="0.25">
      <c r="A12" s="27" t="s">
        <v>128</v>
      </c>
      <c r="B12" s="28"/>
      <c r="C12" s="27"/>
      <c r="D12" s="27"/>
      <c r="E12" s="78"/>
      <c r="F12" s="78"/>
      <c r="G12" s="30"/>
      <c r="H12"/>
    </row>
    <row r="13" spans="1:9" ht="12" customHeight="1" x14ac:dyDescent="0.25">
      <c r="A13" s="27" t="s">
        <v>129</v>
      </c>
      <c r="B13" s="28"/>
      <c r="C13" s="27"/>
      <c r="D13" s="27"/>
      <c r="E13" s="78"/>
      <c r="F13" s="78"/>
      <c r="G13" s="30"/>
      <c r="H13"/>
    </row>
    <row r="14" spans="1:9" ht="12" customHeight="1" x14ac:dyDescent="0.25">
      <c r="A14" s="27" t="s">
        <v>130</v>
      </c>
      <c r="B14" s="28"/>
      <c r="C14" s="27"/>
      <c r="D14" s="27"/>
      <c r="E14" s="78"/>
      <c r="F14" s="78"/>
      <c r="G14" s="30"/>
      <c r="H14"/>
    </row>
    <row r="15" spans="1:9" ht="12" customHeight="1" x14ac:dyDescent="0.25">
      <c r="A15" s="27" t="s">
        <v>131</v>
      </c>
      <c r="B15" s="28"/>
      <c r="C15" s="27"/>
      <c r="D15" s="27"/>
      <c r="E15" s="78"/>
      <c r="F15" s="78"/>
      <c r="G15" s="30"/>
      <c r="H15"/>
    </row>
    <row r="16" spans="1:9" ht="12" customHeight="1" x14ac:dyDescent="0.25">
      <c r="A16" s="27" t="s">
        <v>132</v>
      </c>
      <c r="B16" s="28"/>
      <c r="C16" s="27"/>
      <c r="D16" s="27"/>
      <c r="E16" s="78"/>
      <c r="F16" s="78"/>
      <c r="G16" s="30"/>
      <c r="H16"/>
    </row>
    <row r="17" spans="1:8" ht="12" customHeight="1" x14ac:dyDescent="0.25">
      <c r="A17" s="27" t="s">
        <v>133</v>
      </c>
      <c r="B17" s="28"/>
      <c r="C17" s="27"/>
      <c r="D17" s="27"/>
      <c r="E17" s="78"/>
      <c r="F17" s="78"/>
      <c r="G17" s="30"/>
      <c r="H17"/>
    </row>
    <row r="18" spans="1:8" ht="12" customHeight="1" x14ac:dyDescent="0.25">
      <c r="A18" s="27" t="s">
        <v>134</v>
      </c>
      <c r="B18" s="28"/>
      <c r="C18" s="27"/>
      <c r="D18" s="27"/>
      <c r="E18" s="78"/>
      <c r="F18" s="78"/>
      <c r="G18" s="30"/>
      <c r="H18"/>
    </row>
    <row r="19" spans="1:8" ht="12" customHeight="1" x14ac:dyDescent="0.25">
      <c r="A19" s="27" t="s">
        <v>135</v>
      </c>
      <c r="B19" s="28"/>
      <c r="C19" s="27"/>
      <c r="D19" s="27"/>
      <c r="E19" s="78"/>
      <c r="F19" s="78"/>
      <c r="G19" s="30"/>
      <c r="H19"/>
    </row>
    <row r="20" spans="1:8" ht="12" customHeight="1" x14ac:dyDescent="0.25">
      <c r="A20" s="27" t="s">
        <v>136</v>
      </c>
      <c r="B20" s="28"/>
      <c r="C20" s="27"/>
      <c r="D20" s="27"/>
      <c r="E20" s="78"/>
      <c r="F20" s="78"/>
      <c r="G20" s="30"/>
      <c r="H20"/>
    </row>
    <row r="21" spans="1:8" ht="12" customHeight="1" x14ac:dyDescent="0.25">
      <c r="A21" s="27" t="s">
        <v>137</v>
      </c>
      <c r="B21" s="28"/>
      <c r="C21" s="27"/>
      <c r="D21" s="27"/>
      <c r="E21" s="78"/>
      <c r="F21" s="78"/>
      <c r="G21" s="30"/>
      <c r="H21"/>
    </row>
    <row r="22" spans="1:8" ht="12" customHeight="1" x14ac:dyDescent="0.25">
      <c r="A22" s="27" t="s">
        <v>138</v>
      </c>
      <c r="B22" s="28"/>
      <c r="C22" s="27"/>
      <c r="D22" s="27"/>
      <c r="E22" s="78"/>
      <c r="F22" s="78"/>
      <c r="G22" s="30"/>
      <c r="H22"/>
    </row>
    <row r="23" spans="1:8" ht="12" customHeight="1" x14ac:dyDescent="0.25">
      <c r="A23" s="27" t="s">
        <v>139</v>
      </c>
      <c r="B23" s="28"/>
      <c r="C23" s="27"/>
      <c r="D23" s="27"/>
      <c r="E23" s="78"/>
      <c r="F23" s="78"/>
      <c r="G23" s="30"/>
      <c r="H23"/>
    </row>
    <row r="24" spans="1:8" ht="12" customHeight="1" x14ac:dyDescent="0.25">
      <c r="A24" s="27" t="s">
        <v>140</v>
      </c>
      <c r="B24" s="28"/>
      <c r="C24" s="27"/>
      <c r="D24" s="27"/>
      <c r="E24" s="78"/>
      <c r="F24" s="78"/>
      <c r="G24" s="30"/>
      <c r="H24"/>
    </row>
    <row r="25" spans="1:8" ht="12" customHeight="1" x14ac:dyDescent="0.25">
      <c r="A25" s="27" t="s">
        <v>141</v>
      </c>
      <c r="B25" s="28"/>
      <c r="C25" s="27"/>
      <c r="D25" s="27"/>
      <c r="E25" s="78"/>
      <c r="F25" s="78"/>
      <c r="G25" s="30"/>
      <c r="H25"/>
    </row>
    <row r="26" spans="1:8" ht="12" customHeight="1" x14ac:dyDescent="0.25">
      <c r="A26" s="27" t="s">
        <v>142</v>
      </c>
      <c r="B26" s="28"/>
      <c r="C26" s="27"/>
      <c r="D26" s="27"/>
      <c r="E26" s="78"/>
      <c r="F26" s="78"/>
      <c r="G26" s="30"/>
      <c r="H26"/>
    </row>
    <row r="27" spans="1:8" ht="12" customHeight="1" x14ac:dyDescent="0.25">
      <c r="A27" s="27" t="s">
        <v>143</v>
      </c>
      <c r="B27" s="28"/>
      <c r="C27" s="27"/>
      <c r="D27" s="27"/>
      <c r="E27" s="78"/>
      <c r="F27" s="78"/>
      <c r="G27" s="30"/>
      <c r="H27"/>
    </row>
    <row r="28" spans="1:8" ht="12" customHeight="1" x14ac:dyDescent="0.25">
      <c r="A28" s="27" t="s">
        <v>144</v>
      </c>
      <c r="B28" s="28"/>
      <c r="C28" s="27"/>
      <c r="D28" s="27"/>
      <c r="E28" s="78"/>
      <c r="F28" s="78"/>
      <c r="G28" s="30"/>
      <c r="H28"/>
    </row>
    <row r="29" spans="1:8" ht="12" customHeight="1" x14ac:dyDescent="0.25">
      <c r="A29" s="27" t="s">
        <v>145</v>
      </c>
      <c r="B29" s="28"/>
      <c r="C29" s="27"/>
      <c r="D29" s="27"/>
      <c r="E29" s="78"/>
      <c r="F29" s="78"/>
      <c r="G29" s="30"/>
      <c r="H29"/>
    </row>
    <row r="30" spans="1:8" ht="12" customHeight="1" x14ac:dyDescent="0.25">
      <c r="A30" s="27" t="s">
        <v>146</v>
      </c>
      <c r="B30" s="28"/>
      <c r="C30" s="27"/>
      <c r="D30" s="27"/>
      <c r="E30" s="78"/>
      <c r="F30" s="78"/>
      <c r="G30" s="30"/>
      <c r="H30"/>
    </row>
    <row r="31" spans="1:8" ht="12" customHeight="1" x14ac:dyDescent="0.25">
      <c r="A31" s="27" t="s">
        <v>147</v>
      </c>
      <c r="B31" s="28"/>
      <c r="C31" s="27"/>
      <c r="D31" s="27"/>
      <c r="E31" s="78"/>
      <c r="F31" s="78"/>
      <c r="G31" s="30"/>
      <c r="H31"/>
    </row>
    <row r="32" spans="1:8" ht="12" customHeight="1" x14ac:dyDescent="0.25">
      <c r="A32" s="27" t="s">
        <v>148</v>
      </c>
      <c r="B32" s="28"/>
      <c r="C32" s="27"/>
      <c r="D32" s="27"/>
      <c r="E32" s="78"/>
      <c r="F32" s="78"/>
      <c r="G32" s="30"/>
      <c r="H32"/>
    </row>
    <row r="33" spans="1:8" ht="12" customHeight="1" x14ac:dyDescent="0.25">
      <c r="A33" s="27" t="s">
        <v>149</v>
      </c>
      <c r="B33" s="28"/>
      <c r="C33" s="27"/>
      <c r="D33" s="27"/>
      <c r="E33" s="78"/>
      <c r="F33" s="78"/>
      <c r="G33" s="30"/>
      <c r="H33"/>
    </row>
    <row r="34" spans="1:8" s="16" customFormat="1" ht="12" customHeight="1" x14ac:dyDescent="0.25">
      <c r="A34" s="27" t="s">
        <v>150</v>
      </c>
      <c r="B34" s="28"/>
      <c r="C34" s="27"/>
      <c r="D34" s="27"/>
      <c r="E34" s="78"/>
      <c r="F34" s="78"/>
      <c r="G34" s="30"/>
    </row>
    <row r="35" spans="1:8" ht="12" customHeight="1" x14ac:dyDescent="0.25">
      <c r="A35" s="27" t="s">
        <v>151</v>
      </c>
      <c r="B35" s="28"/>
      <c r="C35" s="27"/>
      <c r="D35" s="27"/>
      <c r="E35" s="78"/>
      <c r="F35" s="78"/>
      <c r="G35" s="30"/>
      <c r="H35"/>
    </row>
    <row r="36" spans="1:8" ht="12" customHeight="1" x14ac:dyDescent="0.25">
      <c r="A36" s="27" t="s">
        <v>152</v>
      </c>
      <c r="B36" s="28"/>
      <c r="C36" s="27"/>
      <c r="D36" s="27"/>
      <c r="E36" s="78"/>
      <c r="F36" s="78"/>
      <c r="G36" s="30"/>
      <c r="H36"/>
    </row>
    <row r="37" spans="1:8" ht="12" customHeight="1" x14ac:dyDescent="0.25">
      <c r="A37" s="27" t="s">
        <v>153</v>
      </c>
      <c r="B37" s="28"/>
      <c r="C37" s="27"/>
      <c r="D37" s="27"/>
      <c r="E37" s="78"/>
      <c r="F37" s="78"/>
      <c r="G37" s="30"/>
      <c r="H37"/>
    </row>
    <row r="38" spans="1:8" ht="12" customHeight="1" x14ac:dyDescent="0.25">
      <c r="A38" s="27" t="s">
        <v>154</v>
      </c>
      <c r="B38" s="28"/>
      <c r="C38" s="27"/>
      <c r="D38" s="27"/>
      <c r="E38" s="78"/>
      <c r="F38" s="78"/>
      <c r="G38" s="30"/>
      <c r="H38"/>
    </row>
    <row r="39" spans="1:8" ht="12" customHeight="1" x14ac:dyDescent="0.25">
      <c r="A39" s="27" t="s">
        <v>155</v>
      </c>
      <c r="B39" s="28"/>
      <c r="C39" s="27"/>
      <c r="D39" s="27"/>
      <c r="E39" s="78"/>
      <c r="F39" s="78"/>
      <c r="G39" s="30"/>
      <c r="H39"/>
    </row>
    <row r="40" spans="1:8" ht="12" customHeight="1" x14ac:dyDescent="0.25">
      <c r="A40" s="27" t="s">
        <v>156</v>
      </c>
      <c r="B40" s="28"/>
      <c r="C40" s="27"/>
      <c r="D40" s="27"/>
      <c r="E40" s="78"/>
      <c r="F40" s="78"/>
      <c r="G40" s="30"/>
      <c r="H40"/>
    </row>
    <row r="41" spans="1:8" ht="12" customHeight="1" x14ac:dyDescent="0.25">
      <c r="A41" s="27" t="s">
        <v>157</v>
      </c>
      <c r="B41" s="28"/>
      <c r="C41" s="27"/>
      <c r="D41" s="27"/>
      <c r="E41" s="78"/>
      <c r="F41" s="78"/>
      <c r="G41" s="30"/>
      <c r="H41"/>
    </row>
    <row r="42" spans="1:8" ht="12" customHeight="1" x14ac:dyDescent="0.25">
      <c r="A42" s="27" t="s">
        <v>158</v>
      </c>
      <c r="B42" s="28"/>
      <c r="C42" s="27"/>
      <c r="D42" s="27"/>
      <c r="E42" s="78"/>
      <c r="F42" s="78"/>
      <c r="G42" s="30"/>
      <c r="H42"/>
    </row>
    <row r="43" spans="1:8" ht="12" customHeight="1" x14ac:dyDescent="0.25">
      <c r="A43" s="27" t="s">
        <v>159</v>
      </c>
      <c r="B43" s="28"/>
      <c r="C43" s="27"/>
      <c r="D43" s="27"/>
      <c r="E43" s="78"/>
      <c r="F43" s="78"/>
      <c r="G43" s="30"/>
      <c r="H43"/>
    </row>
    <row r="44" spans="1:8" ht="12" customHeight="1" x14ac:dyDescent="0.25">
      <c r="A44" s="27" t="s">
        <v>160</v>
      </c>
      <c r="B44" s="28"/>
      <c r="C44" s="27"/>
      <c r="D44" s="27"/>
      <c r="E44" s="78"/>
      <c r="F44" s="78"/>
      <c r="G44" s="30"/>
      <c r="H44"/>
    </row>
    <row r="45" spans="1:8" ht="12" customHeight="1" x14ac:dyDescent="0.25">
      <c r="A45" s="27" t="s">
        <v>161</v>
      </c>
      <c r="B45" s="28"/>
      <c r="C45" s="27"/>
      <c r="D45" s="27"/>
      <c r="E45" s="78"/>
      <c r="F45" s="78"/>
      <c r="G45" s="30"/>
      <c r="H45"/>
    </row>
    <row r="46" spans="1:8" ht="12" customHeight="1" x14ac:dyDescent="0.25">
      <c r="A46" s="27" t="s">
        <v>162</v>
      </c>
      <c r="B46" s="28"/>
      <c r="C46" s="27"/>
      <c r="D46" s="27"/>
      <c r="E46" s="78"/>
      <c r="F46" s="78"/>
      <c r="G46" s="30"/>
      <c r="H46"/>
    </row>
    <row r="47" spans="1:8" ht="12" customHeight="1" x14ac:dyDescent="0.25">
      <c r="A47" s="27" t="s">
        <v>163</v>
      </c>
      <c r="B47" s="28"/>
      <c r="C47" s="27"/>
      <c r="D47" s="27"/>
      <c r="E47" s="78"/>
      <c r="F47" s="78"/>
      <c r="G47" s="30"/>
      <c r="H47"/>
    </row>
    <row r="48" spans="1:8" ht="12" customHeight="1" x14ac:dyDescent="0.25">
      <c r="A48" s="27" t="s">
        <v>164</v>
      </c>
      <c r="B48" s="28"/>
      <c r="C48" s="27"/>
      <c r="D48" s="27"/>
      <c r="E48" s="78"/>
      <c r="F48" s="78"/>
      <c r="G48" s="30"/>
      <c r="H48"/>
    </row>
    <row r="49" spans="1:8" ht="12" customHeight="1" x14ac:dyDescent="0.25">
      <c r="A49" s="27" t="s">
        <v>165</v>
      </c>
      <c r="B49" s="28"/>
      <c r="C49" s="27"/>
      <c r="D49" s="27"/>
      <c r="E49" s="78"/>
      <c r="F49" s="78"/>
      <c r="G49" s="30"/>
      <c r="H49"/>
    </row>
    <row r="50" spans="1:8" ht="12" customHeight="1" x14ac:dyDescent="0.25">
      <c r="A50" s="27" t="s">
        <v>166</v>
      </c>
      <c r="B50" s="28"/>
      <c r="C50" s="27"/>
      <c r="D50" s="27"/>
      <c r="E50" s="78"/>
      <c r="F50" s="78"/>
      <c r="G50" s="30"/>
      <c r="H50"/>
    </row>
    <row r="51" spans="1:8" ht="12" customHeight="1" x14ac:dyDescent="0.25">
      <c r="A51" s="27" t="s">
        <v>167</v>
      </c>
      <c r="B51" s="28"/>
      <c r="C51" s="27"/>
      <c r="D51" s="27"/>
      <c r="E51" s="78"/>
      <c r="F51" s="78"/>
      <c r="G51" s="30"/>
      <c r="H51"/>
    </row>
    <row r="52" spans="1:8" ht="12" customHeight="1" x14ac:dyDescent="0.25">
      <c r="A52" s="27" t="s">
        <v>168</v>
      </c>
      <c r="B52" s="28"/>
      <c r="C52" s="27"/>
      <c r="D52" s="27"/>
      <c r="E52" s="78"/>
      <c r="F52" s="78"/>
      <c r="G52" s="30"/>
      <c r="H52"/>
    </row>
    <row r="53" spans="1:8" ht="12" customHeight="1" x14ac:dyDescent="0.25">
      <c r="A53" s="27" t="s">
        <v>169</v>
      </c>
      <c r="B53" s="28"/>
      <c r="C53" s="27"/>
      <c r="D53" s="27"/>
      <c r="E53" s="78"/>
      <c r="F53" s="78"/>
      <c r="G53" s="30"/>
      <c r="H53"/>
    </row>
    <row r="54" spans="1:8" ht="12" customHeight="1" x14ac:dyDescent="0.25">
      <c r="A54" s="27" t="s">
        <v>170</v>
      </c>
      <c r="B54" s="28"/>
      <c r="C54" s="27"/>
      <c r="D54" s="27"/>
      <c r="E54" s="78"/>
      <c r="F54" s="78"/>
      <c r="G54" s="30"/>
      <c r="H54"/>
    </row>
    <row r="55" spans="1:8" ht="12" customHeight="1" x14ac:dyDescent="0.25">
      <c r="A55" s="27" t="s">
        <v>171</v>
      </c>
      <c r="B55" s="28"/>
      <c r="C55" s="27"/>
      <c r="D55" s="27"/>
      <c r="E55" s="78"/>
      <c r="F55" s="78"/>
      <c r="G55" s="30"/>
      <c r="H55"/>
    </row>
    <row r="56" spans="1:8" ht="12" customHeight="1" x14ac:dyDescent="0.25">
      <c r="A56" s="27" t="s">
        <v>172</v>
      </c>
      <c r="B56" s="28"/>
      <c r="C56" s="27"/>
      <c r="D56" s="27"/>
      <c r="E56" s="78"/>
      <c r="F56" s="78"/>
      <c r="G56" s="30"/>
      <c r="H56"/>
    </row>
    <row r="57" spans="1:8" ht="12" customHeight="1" x14ac:dyDescent="0.25">
      <c r="A57" s="27" t="s">
        <v>173</v>
      </c>
      <c r="B57" s="28"/>
      <c r="C57" s="27"/>
      <c r="D57" s="27"/>
      <c r="E57" s="78"/>
      <c r="F57" s="78"/>
      <c r="G57" s="30"/>
      <c r="H57"/>
    </row>
    <row r="58" spans="1:8" ht="12" customHeight="1" x14ac:dyDescent="0.25">
      <c r="A58" s="27" t="s">
        <v>174</v>
      </c>
      <c r="B58" s="28"/>
      <c r="C58" s="27"/>
      <c r="D58" s="27"/>
      <c r="E58" s="78"/>
      <c r="F58" s="78"/>
      <c r="G58" s="30"/>
      <c r="H58"/>
    </row>
    <row r="59" spans="1:8" ht="12" customHeight="1" x14ac:dyDescent="0.25">
      <c r="A59" s="27" t="s">
        <v>175</v>
      </c>
      <c r="B59" s="28"/>
      <c r="C59" s="27"/>
      <c r="D59" s="27"/>
      <c r="E59" s="78"/>
      <c r="F59" s="78"/>
      <c r="G59" s="30"/>
      <c r="H59"/>
    </row>
    <row r="60" spans="1:8" ht="12" customHeight="1" x14ac:dyDescent="0.25">
      <c r="A60" s="27" t="s">
        <v>176</v>
      </c>
      <c r="B60" s="28"/>
      <c r="C60" s="27"/>
      <c r="D60" s="27"/>
      <c r="E60" s="78"/>
      <c r="F60" s="78"/>
      <c r="G60" s="30"/>
      <c r="H60"/>
    </row>
    <row r="61" spans="1:8" ht="12" customHeight="1" x14ac:dyDescent="0.25">
      <c r="A61" s="27" t="s">
        <v>177</v>
      </c>
      <c r="B61" s="28"/>
      <c r="C61" s="27"/>
      <c r="D61" s="27"/>
      <c r="E61" s="78"/>
      <c r="F61" s="78"/>
      <c r="G61" s="30"/>
      <c r="H61"/>
    </row>
    <row r="62" spans="1:8" ht="12" customHeight="1" x14ac:dyDescent="0.25">
      <c r="A62" s="27" t="s">
        <v>178</v>
      </c>
      <c r="B62" s="28"/>
      <c r="C62" s="27"/>
      <c r="D62" s="27"/>
      <c r="E62" s="78"/>
      <c r="F62" s="78"/>
      <c r="G62" s="30"/>
      <c r="H62"/>
    </row>
    <row r="63" spans="1:8" ht="12" customHeight="1" x14ac:dyDescent="0.25">
      <c r="A63" s="27" t="s">
        <v>179</v>
      </c>
      <c r="B63" s="28"/>
      <c r="C63" s="27"/>
      <c r="D63" s="27"/>
      <c r="E63" s="78"/>
      <c r="F63" s="78"/>
      <c r="G63" s="30"/>
      <c r="H63"/>
    </row>
    <row r="64" spans="1:8" ht="12" customHeight="1" x14ac:dyDescent="0.25">
      <c r="A64" s="27" t="s">
        <v>180</v>
      </c>
      <c r="B64" s="28"/>
      <c r="C64" s="27"/>
      <c r="D64" s="27"/>
      <c r="E64" s="78"/>
      <c r="F64" s="78"/>
      <c r="G64" s="30"/>
      <c r="H64"/>
    </row>
    <row r="65" spans="1:8" ht="12" customHeight="1" x14ac:dyDescent="0.25">
      <c r="A65" s="27" t="s">
        <v>181</v>
      </c>
      <c r="B65" s="28"/>
      <c r="C65" s="27"/>
      <c r="D65" s="27"/>
      <c r="E65" s="78"/>
      <c r="F65" s="78"/>
      <c r="G65" s="30"/>
      <c r="H65"/>
    </row>
    <row r="66" spans="1:8" ht="12" customHeight="1" x14ac:dyDescent="0.25">
      <c r="A66" s="27" t="s">
        <v>182</v>
      </c>
      <c r="B66" s="28"/>
      <c r="C66" s="27"/>
      <c r="D66" s="27"/>
      <c r="E66" s="78"/>
      <c r="F66" s="78"/>
      <c r="G66" s="30"/>
      <c r="H66"/>
    </row>
    <row r="67" spans="1:8" ht="12" customHeight="1" x14ac:dyDescent="0.25">
      <c r="A67" s="27" t="s">
        <v>183</v>
      </c>
      <c r="B67" s="28"/>
      <c r="C67" s="27"/>
      <c r="D67" s="27"/>
      <c r="E67" s="78"/>
      <c r="F67" s="78"/>
      <c r="G67" s="30"/>
      <c r="H67"/>
    </row>
    <row r="68" spans="1:8" ht="12" customHeight="1" x14ac:dyDescent="0.25">
      <c r="A68" s="27" t="s">
        <v>184</v>
      </c>
      <c r="B68" s="28"/>
      <c r="C68" s="27"/>
      <c r="D68" s="27"/>
      <c r="E68" s="78"/>
      <c r="F68" s="78"/>
      <c r="G68" s="30"/>
      <c r="H68"/>
    </row>
    <row r="69" spans="1:8" ht="12" customHeight="1" x14ac:dyDescent="0.25">
      <c r="A69" s="27" t="s">
        <v>185</v>
      </c>
      <c r="B69" s="28"/>
      <c r="C69" s="27"/>
      <c r="D69" s="27"/>
      <c r="E69" s="78"/>
      <c r="F69" s="78"/>
      <c r="G69" s="30"/>
      <c r="H69"/>
    </row>
    <row r="70" spans="1:8" ht="12" customHeight="1" x14ac:dyDescent="0.25">
      <c r="A70" s="27" t="s">
        <v>186</v>
      </c>
      <c r="B70" s="28"/>
      <c r="C70" s="27"/>
      <c r="D70" s="27"/>
      <c r="E70" s="78"/>
      <c r="F70" s="78"/>
      <c r="G70" s="30"/>
      <c r="H70"/>
    </row>
    <row r="71" spans="1:8" ht="12" customHeight="1" x14ac:dyDescent="0.25">
      <c r="A71" s="27" t="s">
        <v>187</v>
      </c>
      <c r="B71" s="28"/>
      <c r="C71" s="27"/>
      <c r="D71" s="27"/>
      <c r="E71" s="78"/>
      <c r="F71" s="78"/>
      <c r="G71" s="30"/>
      <c r="H71"/>
    </row>
    <row r="72" spans="1:8" ht="12" customHeight="1" x14ac:dyDescent="0.25">
      <c r="A72" s="27" t="s">
        <v>188</v>
      </c>
      <c r="B72" s="28"/>
      <c r="C72" s="27"/>
      <c r="D72" s="27"/>
      <c r="E72" s="78"/>
      <c r="F72" s="78"/>
      <c r="G72" s="30"/>
      <c r="H72"/>
    </row>
    <row r="73" spans="1:8" ht="12" customHeight="1" x14ac:dyDescent="0.25">
      <c r="A73" s="27" t="s">
        <v>189</v>
      </c>
      <c r="B73" s="28"/>
      <c r="C73" s="27"/>
      <c r="D73" s="27"/>
      <c r="E73" s="78"/>
      <c r="F73" s="78"/>
      <c r="G73" s="30"/>
      <c r="H73"/>
    </row>
    <row r="74" spans="1:8" ht="12" customHeight="1" x14ac:dyDescent="0.25">
      <c r="A74" s="27" t="s">
        <v>190</v>
      </c>
      <c r="B74" s="28"/>
      <c r="C74" s="27"/>
      <c r="D74" s="27"/>
      <c r="E74" s="78"/>
      <c r="F74" s="78"/>
      <c r="G74" s="30"/>
      <c r="H74"/>
    </row>
    <row r="75" spans="1:8" ht="12" customHeight="1" x14ac:dyDescent="0.25">
      <c r="A75" s="27" t="s">
        <v>191</v>
      </c>
      <c r="B75" s="28"/>
      <c r="C75" s="27"/>
      <c r="D75" s="27"/>
      <c r="E75" s="78"/>
      <c r="F75" s="78"/>
      <c r="G75" s="30"/>
      <c r="H75"/>
    </row>
    <row r="76" spans="1:8" ht="12" customHeight="1" x14ac:dyDescent="0.25">
      <c r="A76" s="27" t="s">
        <v>192</v>
      </c>
      <c r="B76" s="28"/>
      <c r="C76" s="27"/>
      <c r="D76" s="27"/>
      <c r="E76" s="78"/>
      <c r="F76" s="78"/>
      <c r="G76" s="30"/>
      <c r="H76"/>
    </row>
    <row r="77" spans="1:8" ht="12" customHeight="1" x14ac:dyDescent="0.25">
      <c r="A77" s="27" t="s">
        <v>193</v>
      </c>
      <c r="B77" s="28"/>
      <c r="C77" s="27"/>
      <c r="D77" s="27"/>
      <c r="E77" s="78"/>
      <c r="F77" s="78"/>
      <c r="G77" s="30"/>
      <c r="H77"/>
    </row>
    <row r="78" spans="1:8" ht="12" customHeight="1" x14ac:dyDescent="0.25">
      <c r="A78" s="27" t="s">
        <v>194</v>
      </c>
      <c r="B78" s="28"/>
      <c r="C78" s="27"/>
      <c r="D78" s="27"/>
      <c r="E78" s="78"/>
      <c r="F78" s="78"/>
      <c r="G78" s="30"/>
      <c r="H78"/>
    </row>
    <row r="79" spans="1:8" ht="12" customHeight="1" x14ac:dyDescent="0.25">
      <c r="A79" s="27" t="s">
        <v>195</v>
      </c>
      <c r="B79" s="28"/>
      <c r="C79" s="27"/>
      <c r="D79" s="27"/>
      <c r="E79" s="78"/>
      <c r="F79" s="78"/>
      <c r="G79" s="30"/>
      <c r="H79"/>
    </row>
    <row r="80" spans="1:8" ht="12" customHeight="1" x14ac:dyDescent="0.25">
      <c r="A80" s="27" t="s">
        <v>196</v>
      </c>
      <c r="B80" s="28"/>
      <c r="C80" s="27"/>
      <c r="D80" s="27"/>
      <c r="E80" s="78"/>
      <c r="F80" s="78"/>
      <c r="G80" s="30"/>
      <c r="H80"/>
    </row>
    <row r="81" spans="1:8" ht="12" customHeight="1" x14ac:dyDescent="0.25">
      <c r="A81" s="27" t="s">
        <v>197</v>
      </c>
      <c r="B81" s="28"/>
      <c r="C81" s="27"/>
      <c r="D81" s="27"/>
      <c r="E81" s="78"/>
      <c r="F81" s="78"/>
      <c r="G81" s="30"/>
      <c r="H81"/>
    </row>
    <row r="82" spans="1:8" ht="12" customHeight="1" x14ac:dyDescent="0.25">
      <c r="A82" s="27" t="s">
        <v>198</v>
      </c>
      <c r="B82" s="28"/>
      <c r="C82" s="27"/>
      <c r="D82" s="27"/>
      <c r="E82" s="78"/>
      <c r="F82" s="78"/>
      <c r="G82" s="30"/>
      <c r="H82"/>
    </row>
    <row r="83" spans="1:8" ht="12" customHeight="1" x14ac:dyDescent="0.25">
      <c r="A83" s="27" t="s">
        <v>199</v>
      </c>
      <c r="B83" s="28"/>
      <c r="C83" s="27"/>
      <c r="D83" s="27"/>
      <c r="E83" s="78"/>
      <c r="F83" s="78"/>
      <c r="G83" s="30"/>
      <c r="H83"/>
    </row>
    <row r="84" spans="1:8" ht="12" customHeight="1" x14ac:dyDescent="0.25">
      <c r="A84" s="27" t="s">
        <v>200</v>
      </c>
      <c r="B84" s="28"/>
      <c r="C84" s="27"/>
      <c r="D84" s="27"/>
      <c r="E84" s="78"/>
      <c r="F84" s="78"/>
      <c r="G84" s="30"/>
      <c r="H84"/>
    </row>
    <row r="85" spans="1:8" ht="12" customHeight="1" x14ac:dyDescent="0.25">
      <c r="A85" s="27" t="s">
        <v>201</v>
      </c>
      <c r="B85" s="28"/>
      <c r="C85" s="27"/>
      <c r="D85" s="27"/>
      <c r="E85" s="78"/>
      <c r="F85" s="78"/>
      <c r="G85" s="30"/>
      <c r="H85"/>
    </row>
    <row r="86" spans="1:8" ht="12" customHeight="1" x14ac:dyDescent="0.25">
      <c r="A86" s="27" t="s">
        <v>202</v>
      </c>
      <c r="B86" s="28"/>
      <c r="C86" s="27"/>
      <c r="D86" s="27"/>
      <c r="E86" s="78"/>
      <c r="F86" s="78"/>
      <c r="G86" s="30"/>
      <c r="H86"/>
    </row>
    <row r="87" spans="1:8" ht="12" customHeight="1" x14ac:dyDescent="0.25">
      <c r="A87" s="27" t="s">
        <v>203</v>
      </c>
      <c r="B87" s="28"/>
      <c r="C87" s="27"/>
      <c r="D87" s="27"/>
      <c r="E87" s="78"/>
      <c r="F87" s="78"/>
      <c r="G87" s="30"/>
      <c r="H87"/>
    </row>
    <row r="88" spans="1:8" ht="12" customHeight="1" x14ac:dyDescent="0.25">
      <c r="A88" s="27" t="s">
        <v>204</v>
      </c>
      <c r="B88" s="28"/>
      <c r="C88" s="27"/>
      <c r="D88" s="27"/>
      <c r="E88" s="78"/>
      <c r="F88" s="78"/>
      <c r="G88" s="30"/>
      <c r="H88"/>
    </row>
    <row r="89" spans="1:8" s="16" customFormat="1" ht="12" customHeight="1" x14ac:dyDescent="0.25">
      <c r="A89" s="27" t="s">
        <v>205</v>
      </c>
      <c r="B89" s="28"/>
      <c r="C89" s="27"/>
      <c r="D89" s="27"/>
      <c r="E89" s="78"/>
      <c r="F89" s="78"/>
      <c r="G89" s="30"/>
    </row>
    <row r="90" spans="1:8" ht="12" customHeight="1" x14ac:dyDescent="0.25">
      <c r="A90" s="27" t="s">
        <v>206</v>
      </c>
      <c r="B90" s="28"/>
      <c r="C90" s="27"/>
      <c r="D90" s="27"/>
      <c r="E90" s="78"/>
      <c r="F90" s="78"/>
      <c r="G90" s="30"/>
      <c r="H90"/>
    </row>
    <row r="91" spans="1:8" ht="12" customHeight="1" x14ac:dyDescent="0.25">
      <c r="A91" s="27" t="s">
        <v>207</v>
      </c>
      <c r="B91" s="28"/>
      <c r="C91" s="27"/>
      <c r="D91" s="27"/>
      <c r="E91" s="78"/>
      <c r="F91" s="78"/>
      <c r="G91" s="30"/>
      <c r="H91"/>
    </row>
    <row r="92" spans="1:8" ht="12" customHeight="1" x14ac:dyDescent="0.25">
      <c r="A92" s="27" t="s">
        <v>208</v>
      </c>
      <c r="B92" s="28"/>
      <c r="C92" s="27"/>
      <c r="D92" s="27"/>
      <c r="E92" s="78"/>
      <c r="F92" s="78"/>
      <c r="G92" s="30"/>
      <c r="H92"/>
    </row>
    <row r="93" spans="1:8" ht="12" customHeight="1" x14ac:dyDescent="0.25">
      <c r="A93" s="27" t="s">
        <v>209</v>
      </c>
      <c r="B93" s="28"/>
      <c r="C93" s="27"/>
      <c r="D93" s="27"/>
      <c r="E93" s="78"/>
      <c r="F93" s="78"/>
      <c r="G93" s="30"/>
      <c r="H93"/>
    </row>
    <row r="94" spans="1:8" ht="12" customHeight="1" x14ac:dyDescent="0.25">
      <c r="A94" s="27" t="s">
        <v>210</v>
      </c>
      <c r="B94" s="28"/>
      <c r="C94" s="27"/>
      <c r="D94" s="27"/>
      <c r="E94" s="78"/>
      <c r="F94" s="78"/>
      <c r="G94" s="30"/>
      <c r="H94"/>
    </row>
    <row r="95" spans="1:8" ht="12" customHeight="1" x14ac:dyDescent="0.25">
      <c r="A95" s="27" t="s">
        <v>211</v>
      </c>
      <c r="B95" s="28"/>
      <c r="C95" s="27"/>
      <c r="D95" s="27"/>
      <c r="E95" s="78"/>
      <c r="F95" s="78"/>
      <c r="G95" s="30"/>
      <c r="H95"/>
    </row>
    <row r="96" spans="1:8" ht="12" customHeight="1" x14ac:dyDescent="0.25">
      <c r="A96" s="27" t="s">
        <v>212</v>
      </c>
      <c r="B96" s="28"/>
      <c r="C96" s="27"/>
      <c r="D96" s="27"/>
      <c r="E96" s="78"/>
      <c r="F96" s="78"/>
      <c r="G96" s="30"/>
      <c r="H96"/>
    </row>
    <row r="97" spans="1:8" ht="12" customHeight="1" x14ac:dyDescent="0.25">
      <c r="A97" s="27" t="s">
        <v>213</v>
      </c>
      <c r="B97" s="28"/>
      <c r="C97" s="27"/>
      <c r="D97" s="27"/>
      <c r="E97" s="78"/>
      <c r="F97" s="78"/>
      <c r="G97" s="30"/>
      <c r="H97"/>
    </row>
    <row r="98" spans="1:8" ht="12" customHeight="1" x14ac:dyDescent="0.25">
      <c r="A98" s="27" t="s">
        <v>214</v>
      </c>
      <c r="B98" s="28"/>
      <c r="C98" s="27"/>
      <c r="D98" s="27"/>
      <c r="E98" s="78"/>
      <c r="F98" s="78"/>
      <c r="G98" s="30"/>
      <c r="H98"/>
    </row>
    <row r="99" spans="1:8" ht="12" customHeight="1" x14ac:dyDescent="0.25">
      <c r="A99" s="27" t="s">
        <v>215</v>
      </c>
      <c r="B99" s="28"/>
      <c r="C99" s="27"/>
      <c r="D99" s="27"/>
      <c r="E99" s="78"/>
      <c r="F99" s="78"/>
      <c r="G99" s="30"/>
      <c r="H99"/>
    </row>
    <row r="100" spans="1:8" ht="12" customHeight="1" x14ac:dyDescent="0.25">
      <c r="A100" s="27" t="s">
        <v>216</v>
      </c>
      <c r="B100" s="28"/>
      <c r="C100" s="27"/>
      <c r="D100" s="27"/>
      <c r="E100" s="78"/>
      <c r="F100" s="78"/>
      <c r="G100" s="30"/>
      <c r="H100"/>
    </row>
    <row r="101" spans="1:8" ht="12" customHeight="1" x14ac:dyDescent="0.25">
      <c r="A101" s="27" t="s">
        <v>217</v>
      </c>
      <c r="B101" s="28"/>
      <c r="C101" s="27"/>
      <c r="D101" s="27"/>
      <c r="E101" s="78"/>
      <c r="F101" s="78"/>
      <c r="G101" s="30"/>
      <c r="H101"/>
    </row>
    <row r="102" spans="1:8" ht="12" customHeight="1" x14ac:dyDescent="0.25">
      <c r="A102" s="27" t="s">
        <v>218</v>
      </c>
      <c r="B102" s="28"/>
      <c r="C102" s="27"/>
      <c r="D102" s="27"/>
      <c r="E102" s="78"/>
      <c r="F102" s="78"/>
      <c r="G102" s="30"/>
      <c r="H102"/>
    </row>
    <row r="103" spans="1:8" ht="12" customHeight="1" x14ac:dyDescent="0.25">
      <c r="A103" s="27" t="s">
        <v>219</v>
      </c>
      <c r="B103" s="28"/>
      <c r="C103" s="27"/>
      <c r="D103" s="27"/>
      <c r="E103" s="78"/>
      <c r="F103" s="78"/>
      <c r="G103" s="30"/>
    </row>
    <row r="104" spans="1:8" ht="12" customHeight="1" x14ac:dyDescent="0.25">
      <c r="A104" s="27" t="s">
        <v>220</v>
      </c>
      <c r="B104" s="28"/>
      <c r="C104" s="27"/>
      <c r="D104" s="27"/>
      <c r="E104" s="78"/>
      <c r="F104" s="78"/>
      <c r="G104" s="30"/>
    </row>
    <row r="105" spans="1:8" ht="12" customHeight="1" x14ac:dyDescent="0.25">
      <c r="A105" s="27" t="s">
        <v>221</v>
      </c>
      <c r="B105" s="28"/>
      <c r="C105" s="27"/>
      <c r="D105" s="27"/>
      <c r="E105" s="78"/>
      <c r="F105" s="78"/>
      <c r="G105" s="30"/>
    </row>
    <row r="106" spans="1:8" ht="12" customHeight="1" x14ac:dyDescent="0.25">
      <c r="A106" s="27" t="s">
        <v>222</v>
      </c>
      <c r="B106" s="28"/>
      <c r="C106" s="27"/>
      <c r="D106" s="27"/>
      <c r="E106" s="78"/>
      <c r="F106" s="78"/>
      <c r="G106" s="30"/>
    </row>
    <row r="107" spans="1:8" ht="12" customHeight="1" x14ac:dyDescent="0.25">
      <c r="A107" s="27" t="s">
        <v>223</v>
      </c>
      <c r="B107" s="28"/>
      <c r="C107" s="27"/>
      <c r="D107" s="27"/>
      <c r="E107" s="78"/>
      <c r="F107" s="78"/>
      <c r="G107" s="30"/>
    </row>
    <row r="108" spans="1:8" ht="12" customHeight="1" x14ac:dyDescent="0.25">
      <c r="A108" s="27" t="s">
        <v>224</v>
      </c>
      <c r="B108" s="28"/>
      <c r="C108" s="27"/>
      <c r="D108" s="27"/>
      <c r="E108" s="78"/>
      <c r="F108" s="78"/>
      <c r="G108" s="30"/>
    </row>
    <row r="109" spans="1:8" ht="12" customHeight="1" x14ac:dyDescent="0.25">
      <c r="A109" s="27" t="s">
        <v>225</v>
      </c>
      <c r="B109" s="28"/>
      <c r="C109" s="27"/>
      <c r="D109" s="27"/>
      <c r="E109" s="78"/>
      <c r="F109" s="78"/>
      <c r="G109" s="30"/>
    </row>
    <row r="110" spans="1:8" ht="12" customHeight="1" x14ac:dyDescent="0.25">
      <c r="A110" s="27" t="s">
        <v>226</v>
      </c>
      <c r="B110" s="28"/>
      <c r="C110" s="27"/>
      <c r="D110" s="27"/>
      <c r="E110" s="78"/>
      <c r="F110" s="78"/>
      <c r="G110" s="30"/>
    </row>
    <row r="111" spans="1:8" ht="12" customHeight="1" x14ac:dyDescent="0.25">
      <c r="A111" s="27" t="s">
        <v>227</v>
      </c>
      <c r="B111" s="28"/>
      <c r="C111" s="27"/>
      <c r="D111" s="27"/>
      <c r="E111" s="78"/>
      <c r="F111" s="78"/>
      <c r="G111" s="30"/>
    </row>
    <row r="112" spans="1:8" ht="12" customHeight="1" x14ac:dyDescent="0.25">
      <c r="A112" s="27" t="s">
        <v>228</v>
      </c>
      <c r="B112" s="28"/>
      <c r="C112" s="27"/>
      <c r="D112" s="27"/>
      <c r="E112" s="78"/>
      <c r="F112" s="78"/>
      <c r="G112" s="30"/>
    </row>
    <row r="113" spans="1:7" ht="12" customHeight="1" x14ac:dyDescent="0.25">
      <c r="A113" s="27" t="s">
        <v>229</v>
      </c>
      <c r="B113" s="28"/>
      <c r="C113" s="27"/>
      <c r="D113" s="27"/>
      <c r="E113" s="78"/>
      <c r="F113" s="78"/>
      <c r="G113" s="30"/>
    </row>
    <row r="114" spans="1:7" ht="12" customHeight="1" x14ac:dyDescent="0.25">
      <c r="A114" s="27" t="s">
        <v>230</v>
      </c>
      <c r="B114" s="28"/>
      <c r="C114" s="27"/>
      <c r="D114" s="27"/>
      <c r="E114" s="78"/>
      <c r="F114" s="78"/>
      <c r="G114" s="30"/>
    </row>
    <row r="115" spans="1:7" ht="12" customHeight="1" x14ac:dyDescent="0.25">
      <c r="A115" s="27" t="s">
        <v>231</v>
      </c>
      <c r="B115" s="28"/>
      <c r="C115" s="27"/>
      <c r="D115" s="27"/>
      <c r="E115" s="78"/>
      <c r="F115" s="78"/>
      <c r="G115" s="30"/>
    </row>
    <row r="116" spans="1:7" ht="12" customHeight="1" x14ac:dyDescent="0.25">
      <c r="A116" s="27" t="s">
        <v>232</v>
      </c>
      <c r="B116" s="28"/>
      <c r="C116" s="27"/>
      <c r="D116" s="27"/>
      <c r="E116" s="78"/>
      <c r="F116" s="78"/>
      <c r="G116" s="30"/>
    </row>
    <row r="117" spans="1:7" ht="12" customHeight="1" x14ac:dyDescent="0.25">
      <c r="A117" s="27" t="s">
        <v>233</v>
      </c>
      <c r="B117" s="28"/>
      <c r="C117" s="27"/>
      <c r="D117" s="27"/>
      <c r="E117" s="78"/>
      <c r="F117" s="78"/>
      <c r="G117" s="30"/>
    </row>
    <row r="118" spans="1:7" ht="12" customHeight="1" x14ac:dyDescent="0.25">
      <c r="A118" s="27" t="s">
        <v>234</v>
      </c>
      <c r="B118" s="28"/>
      <c r="C118" s="27"/>
      <c r="D118" s="27"/>
      <c r="E118" s="78"/>
      <c r="F118" s="78"/>
      <c r="G118" s="30"/>
    </row>
    <row r="119" spans="1:7" ht="12" customHeight="1" x14ac:dyDescent="0.25">
      <c r="A119" s="27" t="s">
        <v>235</v>
      </c>
      <c r="B119" s="28"/>
      <c r="C119" s="27"/>
      <c r="D119" s="27"/>
      <c r="E119" s="78"/>
      <c r="F119" s="78"/>
      <c r="G119" s="30"/>
    </row>
    <row r="120" spans="1:7" ht="12" customHeight="1" x14ac:dyDescent="0.25">
      <c r="A120" s="27" t="s">
        <v>236</v>
      </c>
      <c r="B120" s="28"/>
      <c r="C120" s="27"/>
      <c r="D120" s="27"/>
      <c r="E120" s="78"/>
      <c r="F120" s="78"/>
      <c r="G120" s="30"/>
    </row>
    <row r="121" spans="1:7" ht="12" customHeight="1" x14ac:dyDescent="0.25">
      <c r="A121" s="27" t="s">
        <v>237</v>
      </c>
      <c r="B121" s="28"/>
      <c r="C121" s="27"/>
      <c r="D121" s="27"/>
      <c r="E121" s="78"/>
      <c r="F121" s="78"/>
      <c r="G121" s="30"/>
    </row>
    <row r="122" spans="1:7" ht="12" customHeight="1" x14ac:dyDescent="0.25">
      <c r="A122" s="27" t="s">
        <v>238</v>
      </c>
      <c r="B122" s="28"/>
      <c r="C122" s="27"/>
      <c r="D122" s="27"/>
      <c r="E122" s="78"/>
      <c r="F122" s="78"/>
      <c r="G122" s="30"/>
    </row>
    <row r="123" spans="1:7" ht="12" customHeight="1" x14ac:dyDescent="0.25">
      <c r="A123" s="27" t="s">
        <v>239</v>
      </c>
      <c r="B123" s="28"/>
      <c r="C123" s="27"/>
      <c r="D123" s="27"/>
      <c r="E123" s="78"/>
      <c r="F123" s="78"/>
      <c r="G123" s="30"/>
    </row>
    <row r="124" spans="1:7" ht="12" customHeight="1" x14ac:dyDescent="0.25">
      <c r="A124" s="27" t="s">
        <v>240</v>
      </c>
      <c r="B124" s="28"/>
      <c r="C124" s="27"/>
      <c r="D124" s="27"/>
      <c r="E124" s="78"/>
      <c r="F124" s="78"/>
      <c r="G124" s="30"/>
    </row>
    <row r="125" spans="1:7" ht="12" customHeight="1" x14ac:dyDescent="0.25">
      <c r="A125" s="27" t="s">
        <v>241</v>
      </c>
      <c r="B125" s="28"/>
      <c r="C125" s="27"/>
      <c r="D125" s="27"/>
      <c r="E125" s="78"/>
      <c r="F125" s="78"/>
      <c r="G125" s="30"/>
    </row>
    <row r="126" spans="1:7" ht="12" customHeight="1" x14ac:dyDescent="0.25">
      <c r="A126" s="27" t="s">
        <v>242</v>
      </c>
      <c r="B126" s="28"/>
      <c r="C126" s="27"/>
      <c r="D126" s="27"/>
      <c r="E126" s="78"/>
      <c r="F126" s="78"/>
      <c r="G126" s="30"/>
    </row>
    <row r="127" spans="1:7" ht="12" customHeight="1" x14ac:dyDescent="0.25">
      <c r="A127" s="27" t="s">
        <v>243</v>
      </c>
      <c r="B127" s="28"/>
      <c r="C127" s="27"/>
      <c r="D127" s="27"/>
      <c r="E127" s="78"/>
      <c r="F127" s="78"/>
      <c r="G127" s="30"/>
    </row>
    <row r="128" spans="1:7" ht="12" customHeight="1" x14ac:dyDescent="0.25">
      <c r="A128" s="27" t="s">
        <v>244</v>
      </c>
      <c r="B128" s="28"/>
      <c r="C128" s="27"/>
      <c r="D128" s="27"/>
      <c r="E128" s="78"/>
      <c r="F128" s="78"/>
      <c r="G128" s="30"/>
    </row>
    <row r="129" spans="1:7" ht="12" customHeight="1" x14ac:dyDescent="0.25">
      <c r="A129" s="27" t="s">
        <v>245</v>
      </c>
      <c r="B129" s="28"/>
      <c r="C129" s="27"/>
      <c r="D129" s="27"/>
      <c r="E129" s="78"/>
      <c r="F129" s="78"/>
      <c r="G129" s="30"/>
    </row>
    <row r="130" spans="1:7" ht="12" customHeight="1" x14ac:dyDescent="0.25">
      <c r="A130" s="27" t="s">
        <v>246</v>
      </c>
      <c r="B130" s="28"/>
      <c r="C130" s="27"/>
      <c r="D130" s="27"/>
      <c r="E130" s="78"/>
      <c r="F130" s="78"/>
      <c r="G130" s="30"/>
    </row>
    <row r="131" spans="1:7" ht="12" customHeight="1" x14ac:dyDescent="0.25">
      <c r="A131" s="27" t="s">
        <v>247</v>
      </c>
      <c r="B131" s="28"/>
      <c r="C131" s="27"/>
      <c r="D131" s="27"/>
      <c r="E131" s="78"/>
      <c r="F131" s="78"/>
      <c r="G131" s="30"/>
    </row>
    <row r="132" spans="1:7" ht="12" customHeight="1" x14ac:dyDescent="0.25">
      <c r="A132" s="27" t="s">
        <v>248</v>
      </c>
      <c r="B132" s="28"/>
      <c r="C132" s="27"/>
      <c r="D132" s="27"/>
      <c r="E132" s="78"/>
      <c r="F132" s="78"/>
      <c r="G132" s="30"/>
    </row>
    <row r="133" spans="1:7" ht="12" customHeight="1" x14ac:dyDescent="0.25">
      <c r="A133" s="27" t="s">
        <v>249</v>
      </c>
      <c r="B133" s="28"/>
      <c r="C133" s="27"/>
      <c r="D133" s="27"/>
      <c r="E133" s="78"/>
      <c r="F133" s="78"/>
      <c r="G133" s="30"/>
    </row>
    <row r="134" spans="1:7" ht="12" customHeight="1" x14ac:dyDescent="0.25">
      <c r="A134" s="27" t="s">
        <v>250</v>
      </c>
      <c r="B134" s="28"/>
      <c r="C134" s="27"/>
      <c r="D134" s="27"/>
      <c r="E134" s="78"/>
      <c r="F134" s="78"/>
      <c r="G134" s="30"/>
    </row>
    <row r="135" spans="1:7" ht="12" customHeight="1" x14ac:dyDescent="0.25">
      <c r="A135" s="27" t="s">
        <v>251</v>
      </c>
      <c r="B135" s="28"/>
      <c r="C135" s="27"/>
      <c r="D135" s="27"/>
      <c r="E135" s="78"/>
      <c r="F135" s="78"/>
      <c r="G135" s="30"/>
    </row>
    <row r="136" spans="1:7" ht="12" customHeight="1" x14ac:dyDescent="0.25">
      <c r="A136" s="27" t="s">
        <v>252</v>
      </c>
      <c r="B136" s="28"/>
      <c r="C136" s="27"/>
      <c r="D136" s="27"/>
      <c r="E136" s="78"/>
      <c r="F136" s="78"/>
      <c r="G136" s="30"/>
    </row>
    <row r="137" spans="1:7" ht="12" customHeight="1" x14ac:dyDescent="0.25">
      <c r="A137" s="27" t="s">
        <v>253</v>
      </c>
      <c r="B137" s="28"/>
      <c r="C137" s="27"/>
      <c r="D137" s="27"/>
      <c r="E137" s="78"/>
      <c r="F137" s="78"/>
      <c r="G137" s="30"/>
    </row>
    <row r="138" spans="1:7" ht="12" customHeight="1" x14ac:dyDescent="0.25">
      <c r="A138" s="27" t="s">
        <v>254</v>
      </c>
      <c r="B138" s="28"/>
      <c r="C138" s="27"/>
      <c r="D138" s="27"/>
      <c r="E138" s="78"/>
      <c r="F138" s="78"/>
      <c r="G138" s="30"/>
    </row>
    <row r="139" spans="1:7" ht="12" customHeight="1" x14ac:dyDescent="0.25">
      <c r="A139" s="27" t="s">
        <v>255</v>
      </c>
      <c r="B139" s="28"/>
      <c r="C139" s="27"/>
      <c r="D139" s="27"/>
      <c r="E139" s="78"/>
      <c r="F139" s="78"/>
      <c r="G139" s="30"/>
    </row>
    <row r="140" spans="1:7" ht="12" customHeight="1" x14ac:dyDescent="0.25">
      <c r="A140" s="27" t="s">
        <v>256</v>
      </c>
      <c r="B140" s="28"/>
      <c r="C140" s="27"/>
      <c r="D140" s="27"/>
      <c r="E140" s="78"/>
      <c r="F140" s="78"/>
      <c r="G140" s="30"/>
    </row>
    <row r="141" spans="1:7" ht="12" customHeight="1" x14ac:dyDescent="0.25">
      <c r="A141" s="27" t="s">
        <v>257</v>
      </c>
      <c r="B141" s="28"/>
      <c r="C141" s="27"/>
      <c r="D141" s="27"/>
      <c r="E141" s="78"/>
      <c r="F141" s="78"/>
      <c r="G141" s="30"/>
    </row>
    <row r="142" spans="1:7" ht="12" customHeight="1" x14ac:dyDescent="0.25">
      <c r="A142" s="27" t="s">
        <v>258</v>
      </c>
      <c r="B142" s="28"/>
      <c r="C142" s="27"/>
      <c r="D142" s="27"/>
      <c r="E142" s="78"/>
      <c r="F142" s="78"/>
      <c r="G142" s="30"/>
    </row>
    <row r="143" spans="1:7" ht="12" customHeight="1" x14ac:dyDescent="0.25">
      <c r="A143" s="27" t="s">
        <v>259</v>
      </c>
      <c r="B143" s="28"/>
      <c r="C143" s="27"/>
      <c r="D143" s="27"/>
      <c r="E143" s="78"/>
      <c r="F143" s="78"/>
      <c r="G143" s="30"/>
    </row>
    <row r="144" spans="1:7" ht="12" customHeight="1" x14ac:dyDescent="0.25">
      <c r="A144" s="27" t="s">
        <v>260</v>
      </c>
      <c r="B144" s="28"/>
      <c r="C144" s="27"/>
      <c r="D144" s="27"/>
      <c r="E144" s="78"/>
      <c r="F144" s="78"/>
      <c r="G144" s="30"/>
    </row>
    <row r="145" spans="1:7" ht="12" customHeight="1" x14ac:dyDescent="0.25">
      <c r="A145" s="27" t="s">
        <v>261</v>
      </c>
      <c r="B145" s="28"/>
      <c r="C145" s="27"/>
      <c r="D145" s="27"/>
      <c r="E145" s="78"/>
      <c r="F145" s="78"/>
      <c r="G145" s="30"/>
    </row>
    <row r="146" spans="1:7" ht="12" customHeight="1" x14ac:dyDescent="0.25">
      <c r="A146" s="27" t="s">
        <v>262</v>
      </c>
      <c r="B146" s="28"/>
      <c r="C146" s="27"/>
      <c r="D146" s="27"/>
      <c r="E146" s="78"/>
      <c r="F146" s="78"/>
      <c r="G146" s="30"/>
    </row>
    <row r="147" spans="1:7" ht="12" customHeight="1" x14ac:dyDescent="0.25">
      <c r="A147" s="27" t="s">
        <v>263</v>
      </c>
      <c r="B147" s="28"/>
      <c r="C147" s="27"/>
      <c r="D147" s="27"/>
      <c r="E147" s="78"/>
      <c r="F147" s="78"/>
      <c r="G147" s="30"/>
    </row>
    <row r="148" spans="1:7" ht="12" customHeight="1" x14ac:dyDescent="0.25">
      <c r="A148" s="27" t="s">
        <v>264</v>
      </c>
      <c r="B148" s="28"/>
      <c r="C148" s="27"/>
      <c r="D148" s="27"/>
      <c r="E148" s="78"/>
      <c r="F148" s="78"/>
      <c r="G148" s="30"/>
    </row>
    <row r="149" spans="1:7" ht="12" customHeight="1" x14ac:dyDescent="0.25">
      <c r="A149" s="27" t="s">
        <v>265</v>
      </c>
      <c r="B149" s="28"/>
      <c r="C149" s="27"/>
      <c r="D149" s="27"/>
      <c r="E149" s="78"/>
      <c r="F149" s="78"/>
      <c r="G149" s="30"/>
    </row>
    <row r="150" spans="1:7" ht="12" customHeight="1" x14ac:dyDescent="0.25">
      <c r="A150" s="27" t="s">
        <v>266</v>
      </c>
      <c r="B150" s="28"/>
      <c r="C150" s="27"/>
      <c r="D150" s="27"/>
      <c r="E150" s="78"/>
      <c r="F150" s="78"/>
      <c r="G150" s="30"/>
    </row>
    <row r="151" spans="1:7" ht="12" customHeight="1" x14ac:dyDescent="0.25">
      <c r="A151" s="27" t="s">
        <v>267</v>
      </c>
      <c r="B151" s="28"/>
      <c r="C151" s="27"/>
      <c r="D151" s="27"/>
      <c r="E151" s="78"/>
      <c r="F151" s="78"/>
      <c r="G151" s="30"/>
    </row>
    <row r="152" spans="1:7" ht="12" customHeight="1" x14ac:dyDescent="0.25">
      <c r="A152" s="27" t="s">
        <v>268</v>
      </c>
      <c r="B152" s="28"/>
      <c r="C152" s="27"/>
      <c r="D152" s="27"/>
      <c r="E152" s="78"/>
      <c r="F152" s="78"/>
      <c r="G152" s="30"/>
    </row>
    <row r="153" spans="1:7" ht="12" customHeight="1" x14ac:dyDescent="0.25">
      <c r="A153" s="27" t="s">
        <v>269</v>
      </c>
      <c r="B153" s="28"/>
      <c r="C153" s="27"/>
      <c r="D153" s="27"/>
      <c r="E153" s="78"/>
      <c r="F153" s="78"/>
      <c r="G153" s="30"/>
    </row>
    <row r="154" spans="1:7" ht="12" customHeight="1" x14ac:dyDescent="0.25">
      <c r="A154" s="27" t="s">
        <v>270</v>
      </c>
      <c r="B154" s="28"/>
      <c r="C154" s="27"/>
      <c r="D154" s="27"/>
      <c r="E154" s="78"/>
      <c r="F154" s="78"/>
      <c r="G154" s="30"/>
    </row>
    <row r="155" spans="1:7" ht="12" customHeight="1" x14ac:dyDescent="0.25">
      <c r="A155" s="27" t="s">
        <v>271</v>
      </c>
      <c r="B155" s="28"/>
      <c r="C155" s="27"/>
      <c r="D155" s="27"/>
      <c r="E155" s="78"/>
      <c r="F155" s="78"/>
      <c r="G155" s="30"/>
    </row>
    <row r="156" spans="1:7" ht="12" customHeight="1" x14ac:dyDescent="0.25">
      <c r="A156" s="27" t="s">
        <v>272</v>
      </c>
      <c r="B156" s="28"/>
      <c r="C156" s="27"/>
      <c r="D156" s="27"/>
      <c r="E156" s="78"/>
      <c r="F156" s="78"/>
      <c r="G156" s="30"/>
    </row>
    <row r="157" spans="1:7" ht="12" customHeight="1" x14ac:dyDescent="0.25">
      <c r="A157" s="27" t="s">
        <v>273</v>
      </c>
      <c r="B157" s="28"/>
      <c r="C157" s="27"/>
      <c r="D157" s="27"/>
      <c r="E157" s="78"/>
      <c r="F157" s="78"/>
      <c r="G157" s="30"/>
    </row>
    <row r="158" spans="1:7" ht="12" customHeight="1" x14ac:dyDescent="0.25">
      <c r="A158" s="27" t="s">
        <v>274</v>
      </c>
      <c r="B158" s="28"/>
      <c r="C158" s="27"/>
      <c r="D158" s="27"/>
      <c r="E158" s="78"/>
      <c r="F158" s="78"/>
      <c r="G158" s="30"/>
    </row>
    <row r="159" spans="1:7" ht="12" customHeight="1" x14ac:dyDescent="0.25">
      <c r="A159" s="27" t="s">
        <v>275</v>
      </c>
      <c r="B159" s="28"/>
      <c r="C159" s="27"/>
      <c r="D159" s="27"/>
      <c r="E159" s="78"/>
      <c r="F159" s="78"/>
      <c r="G159" s="30"/>
    </row>
    <row r="160" spans="1:7" ht="12" customHeight="1" x14ac:dyDescent="0.25">
      <c r="A160" s="27" t="s">
        <v>276</v>
      </c>
      <c r="B160" s="28"/>
      <c r="C160" s="27"/>
      <c r="D160" s="27"/>
      <c r="E160" s="78"/>
      <c r="F160" s="78"/>
      <c r="G160" s="30"/>
    </row>
    <row r="161" spans="1:7" ht="12" customHeight="1" x14ac:dyDescent="0.25">
      <c r="A161" s="27" t="s">
        <v>277</v>
      </c>
      <c r="B161" s="28"/>
      <c r="C161" s="27"/>
      <c r="D161" s="27"/>
      <c r="E161" s="78"/>
      <c r="F161" s="78"/>
      <c r="G161" s="30"/>
    </row>
    <row r="162" spans="1:7" ht="12" customHeight="1" x14ac:dyDescent="0.25">
      <c r="A162" s="27" t="s">
        <v>278</v>
      </c>
      <c r="B162" s="28"/>
      <c r="C162" s="27"/>
      <c r="D162" s="27"/>
      <c r="E162" s="78"/>
      <c r="F162" s="78"/>
      <c r="G162" s="30"/>
    </row>
    <row r="163" spans="1:7" ht="12" customHeight="1" x14ac:dyDescent="0.25">
      <c r="A163" s="27" t="s">
        <v>279</v>
      </c>
      <c r="B163" s="28"/>
      <c r="C163" s="27"/>
      <c r="D163" s="27"/>
      <c r="E163" s="78"/>
      <c r="F163" s="78"/>
      <c r="G163" s="30"/>
    </row>
    <row r="164" spans="1:7" ht="12" customHeight="1" x14ac:dyDescent="0.25">
      <c r="A164" s="27" t="s">
        <v>280</v>
      </c>
      <c r="B164" s="28"/>
      <c r="C164" s="27"/>
      <c r="D164" s="27"/>
      <c r="E164" s="78"/>
      <c r="F164" s="78"/>
      <c r="G164" s="30"/>
    </row>
    <row r="165" spans="1:7" ht="12" customHeight="1" x14ac:dyDescent="0.25">
      <c r="A165" s="27" t="s">
        <v>281</v>
      </c>
      <c r="B165" s="28"/>
      <c r="C165" s="27"/>
      <c r="D165" s="27"/>
      <c r="E165" s="78"/>
      <c r="F165" s="78"/>
      <c r="G165" s="30"/>
    </row>
    <row r="166" spans="1:7" ht="12" customHeight="1" x14ac:dyDescent="0.25">
      <c r="A166" s="27" t="s">
        <v>282</v>
      </c>
      <c r="B166" s="28"/>
      <c r="C166" s="27"/>
      <c r="D166" s="27"/>
      <c r="E166" s="78"/>
      <c r="F166" s="78"/>
      <c r="G166" s="30"/>
    </row>
    <row r="167" spans="1:7" ht="12" customHeight="1" x14ac:dyDescent="0.25">
      <c r="A167" s="27" t="s">
        <v>283</v>
      </c>
      <c r="B167" s="28"/>
      <c r="C167" s="27"/>
      <c r="D167" s="27"/>
      <c r="E167" s="78"/>
      <c r="F167" s="78"/>
      <c r="G167" s="30"/>
    </row>
    <row r="168" spans="1:7" ht="12" customHeight="1" x14ac:dyDescent="0.25">
      <c r="A168" s="27" t="s">
        <v>284</v>
      </c>
      <c r="B168" s="28"/>
      <c r="C168" s="27"/>
      <c r="D168" s="27"/>
      <c r="E168" s="78"/>
      <c r="F168" s="78"/>
      <c r="G168" s="30"/>
    </row>
    <row r="169" spans="1:7" ht="12" customHeight="1" x14ac:dyDescent="0.25">
      <c r="A169" s="27" t="s">
        <v>285</v>
      </c>
      <c r="B169" s="28"/>
      <c r="C169" s="27"/>
      <c r="D169" s="27"/>
      <c r="E169" s="78"/>
      <c r="F169" s="78"/>
      <c r="G169" s="30"/>
    </row>
    <row r="170" spans="1:7" ht="12" customHeight="1" x14ac:dyDescent="0.25">
      <c r="A170" s="27" t="s">
        <v>286</v>
      </c>
      <c r="B170" s="28"/>
      <c r="C170" s="27"/>
      <c r="D170" s="27"/>
      <c r="E170" s="78"/>
      <c r="F170" s="78"/>
      <c r="G170" s="30"/>
    </row>
    <row r="171" spans="1:7" ht="12" customHeight="1" x14ac:dyDescent="0.25">
      <c r="A171" s="27" t="s">
        <v>287</v>
      </c>
      <c r="B171" s="28"/>
      <c r="C171" s="27"/>
      <c r="D171" s="27"/>
      <c r="E171" s="78"/>
      <c r="F171" s="78"/>
      <c r="G171" s="30"/>
    </row>
    <row r="172" spans="1:7" ht="12" customHeight="1" x14ac:dyDescent="0.25">
      <c r="A172" s="27" t="s">
        <v>288</v>
      </c>
      <c r="B172" s="28"/>
      <c r="C172" s="27"/>
      <c r="D172" s="27"/>
      <c r="E172" s="78"/>
      <c r="F172" s="78"/>
      <c r="G172" s="30"/>
    </row>
    <row r="173" spans="1:7" ht="12" customHeight="1" x14ac:dyDescent="0.25">
      <c r="A173" s="27" t="s">
        <v>289</v>
      </c>
      <c r="B173" s="28"/>
      <c r="C173" s="27"/>
      <c r="D173" s="27"/>
      <c r="E173" s="78"/>
      <c r="F173" s="78"/>
      <c r="G173" s="30"/>
    </row>
    <row r="174" spans="1:7" ht="12" customHeight="1" x14ac:dyDescent="0.25">
      <c r="A174" s="27" t="s">
        <v>290</v>
      </c>
      <c r="B174" s="28"/>
      <c r="C174" s="27"/>
      <c r="D174" s="27"/>
      <c r="E174" s="78"/>
      <c r="F174" s="78"/>
      <c r="G174" s="30"/>
    </row>
    <row r="175" spans="1:7" ht="12" customHeight="1" x14ac:dyDescent="0.25">
      <c r="A175" s="27" t="s">
        <v>291</v>
      </c>
      <c r="B175" s="28"/>
      <c r="C175" s="27"/>
      <c r="D175" s="27"/>
      <c r="E175" s="78"/>
      <c r="F175" s="78"/>
      <c r="G175" s="30"/>
    </row>
    <row r="176" spans="1:7" ht="12" customHeight="1" x14ac:dyDescent="0.25">
      <c r="A176" s="27" t="s">
        <v>292</v>
      </c>
      <c r="B176" s="28"/>
      <c r="C176" s="27"/>
      <c r="D176" s="27"/>
      <c r="E176" s="78"/>
      <c r="F176" s="78"/>
      <c r="G176" s="30"/>
    </row>
    <row r="177" spans="1:7" ht="12" customHeight="1" x14ac:dyDescent="0.25">
      <c r="A177" s="27" t="s">
        <v>293</v>
      </c>
      <c r="B177" s="28"/>
      <c r="C177" s="27"/>
      <c r="D177" s="27"/>
      <c r="E177" s="78"/>
      <c r="F177" s="78"/>
      <c r="G177" s="30"/>
    </row>
    <row r="178" spans="1:7" ht="12" customHeight="1" x14ac:dyDescent="0.25">
      <c r="A178" s="27" t="s">
        <v>294</v>
      </c>
      <c r="B178" s="28"/>
      <c r="C178" s="27"/>
      <c r="D178" s="27"/>
      <c r="E178" s="78"/>
      <c r="F178" s="78"/>
      <c r="G178" s="30"/>
    </row>
    <row r="179" spans="1:7" ht="12" customHeight="1" x14ac:dyDescent="0.25">
      <c r="A179" s="27" t="s">
        <v>295</v>
      </c>
      <c r="B179" s="28"/>
      <c r="C179" s="27"/>
      <c r="D179" s="27"/>
      <c r="E179" s="78"/>
      <c r="F179" s="78"/>
      <c r="G179" s="30"/>
    </row>
    <row r="180" spans="1:7" ht="12" customHeight="1" x14ac:dyDescent="0.25">
      <c r="A180" s="27" t="s">
        <v>296</v>
      </c>
      <c r="B180" s="28"/>
      <c r="C180" s="27"/>
      <c r="D180" s="27"/>
      <c r="E180" s="78"/>
      <c r="F180" s="78"/>
      <c r="G180" s="30"/>
    </row>
    <row r="181" spans="1:7" ht="12" customHeight="1" x14ac:dyDescent="0.25">
      <c r="A181" s="27" t="s">
        <v>297</v>
      </c>
      <c r="B181" s="28"/>
      <c r="C181" s="27"/>
      <c r="D181" s="27"/>
      <c r="E181" s="78"/>
      <c r="F181" s="78"/>
      <c r="G181" s="30"/>
    </row>
    <row r="182" spans="1:7" ht="12" customHeight="1" x14ac:dyDescent="0.25">
      <c r="A182" s="27" t="s">
        <v>298</v>
      </c>
      <c r="B182" s="28"/>
      <c r="C182" s="27"/>
      <c r="D182" s="27"/>
      <c r="E182" s="78"/>
      <c r="F182" s="78"/>
      <c r="G182" s="30"/>
    </row>
    <row r="183" spans="1:7" ht="12" customHeight="1" x14ac:dyDescent="0.25">
      <c r="A183" s="27" t="s">
        <v>299</v>
      </c>
      <c r="B183" s="28"/>
      <c r="C183" s="27"/>
      <c r="D183" s="27"/>
      <c r="E183" s="78"/>
      <c r="F183" s="78"/>
      <c r="G183" s="30"/>
    </row>
    <row r="184" spans="1:7" ht="12" customHeight="1" x14ac:dyDescent="0.25">
      <c r="A184" s="27" t="s">
        <v>300</v>
      </c>
      <c r="B184" s="28"/>
      <c r="C184" s="27"/>
      <c r="D184" s="27"/>
      <c r="E184" s="78"/>
      <c r="F184" s="78"/>
      <c r="G184" s="30"/>
    </row>
    <row r="185" spans="1:7" ht="12" customHeight="1" x14ac:dyDescent="0.25">
      <c r="A185" s="27" t="s">
        <v>301</v>
      </c>
      <c r="B185" s="28"/>
      <c r="C185" s="27"/>
      <c r="D185" s="27"/>
      <c r="E185" s="78"/>
      <c r="F185" s="78"/>
      <c r="G185" s="30"/>
    </row>
    <row r="186" spans="1:7" ht="12" customHeight="1" x14ac:dyDescent="0.25">
      <c r="A186" s="27" t="s">
        <v>302</v>
      </c>
      <c r="B186" s="28"/>
      <c r="C186" s="27"/>
      <c r="D186" s="27"/>
      <c r="E186" s="78"/>
      <c r="F186" s="78"/>
      <c r="G186" s="30"/>
    </row>
    <row r="187" spans="1:7" ht="12" customHeight="1" x14ac:dyDescent="0.25">
      <c r="A187" s="27" t="s">
        <v>303</v>
      </c>
      <c r="B187" s="28"/>
      <c r="C187" s="27"/>
      <c r="D187" s="27"/>
      <c r="E187" s="78"/>
      <c r="F187" s="78"/>
      <c r="G187" s="30"/>
    </row>
    <row r="188" spans="1:7" ht="12" customHeight="1" x14ac:dyDescent="0.25">
      <c r="A188" s="27" t="s">
        <v>304</v>
      </c>
      <c r="B188" s="28"/>
      <c r="C188" s="27"/>
      <c r="D188" s="27"/>
      <c r="E188" s="78"/>
      <c r="F188" s="78"/>
      <c r="G188" s="30"/>
    </row>
    <row r="189" spans="1:7" ht="12" customHeight="1" x14ac:dyDescent="0.25">
      <c r="A189" s="27" t="s">
        <v>305</v>
      </c>
      <c r="B189" s="28"/>
      <c r="C189" s="27"/>
      <c r="D189" s="27"/>
      <c r="E189" s="78"/>
      <c r="F189" s="78"/>
      <c r="G189" s="30"/>
    </row>
    <row r="190" spans="1:7" ht="12" customHeight="1" x14ac:dyDescent="0.25">
      <c r="A190" s="27" t="s">
        <v>306</v>
      </c>
      <c r="B190" s="28"/>
      <c r="C190" s="27"/>
      <c r="D190" s="27"/>
      <c r="E190" s="78"/>
      <c r="F190" s="78"/>
      <c r="G190" s="30"/>
    </row>
    <row r="191" spans="1:7" ht="12" customHeight="1" x14ac:dyDescent="0.25">
      <c r="A191" s="27" t="s">
        <v>307</v>
      </c>
      <c r="B191" s="28"/>
      <c r="C191" s="27"/>
      <c r="D191" s="27"/>
      <c r="E191" s="78"/>
      <c r="F191" s="78"/>
      <c r="G191" s="30"/>
    </row>
    <row r="192" spans="1:7" ht="12" customHeight="1" x14ac:dyDescent="0.25">
      <c r="A192" s="27" t="s">
        <v>308</v>
      </c>
      <c r="B192" s="28"/>
      <c r="C192" s="27"/>
      <c r="D192" s="27"/>
      <c r="E192" s="78"/>
      <c r="F192" s="78"/>
      <c r="G192" s="30"/>
    </row>
    <row r="193" spans="1:7" ht="12" customHeight="1" x14ac:dyDescent="0.25">
      <c r="A193" s="27" t="s">
        <v>309</v>
      </c>
      <c r="B193" s="28"/>
      <c r="C193" s="27"/>
      <c r="D193" s="27"/>
      <c r="E193" s="78"/>
      <c r="F193" s="78"/>
      <c r="G193" s="30"/>
    </row>
    <row r="194" spans="1:7" ht="12" customHeight="1" x14ac:dyDescent="0.25">
      <c r="A194" s="27" t="s">
        <v>310</v>
      </c>
      <c r="B194" s="28"/>
      <c r="C194" s="27"/>
      <c r="D194" s="27"/>
      <c r="E194" s="78"/>
      <c r="F194" s="78"/>
      <c r="G194" s="30"/>
    </row>
    <row r="195" spans="1:7" ht="12" customHeight="1" x14ac:dyDescent="0.25">
      <c r="A195" s="27" t="s">
        <v>311</v>
      </c>
      <c r="B195" s="28"/>
      <c r="C195" s="27"/>
      <c r="D195" s="27"/>
      <c r="E195" s="78"/>
      <c r="F195" s="78"/>
      <c r="G195" s="30"/>
    </row>
    <row r="196" spans="1:7" ht="12" customHeight="1" x14ac:dyDescent="0.25">
      <c r="A196" s="27" t="s">
        <v>312</v>
      </c>
      <c r="B196" s="28"/>
      <c r="C196" s="27"/>
      <c r="D196" s="27"/>
      <c r="E196" s="78"/>
      <c r="F196" s="78"/>
      <c r="G196" s="30"/>
    </row>
    <row r="197" spans="1:7" ht="12" customHeight="1" x14ac:dyDescent="0.25">
      <c r="A197" s="27" t="s">
        <v>313</v>
      </c>
      <c r="B197" s="28"/>
      <c r="C197" s="27"/>
      <c r="D197" s="27"/>
      <c r="E197" s="78"/>
      <c r="F197" s="78"/>
      <c r="G197" s="30"/>
    </row>
    <row r="198" spans="1:7" ht="12" customHeight="1" x14ac:dyDescent="0.25">
      <c r="A198" s="27" t="s">
        <v>314</v>
      </c>
      <c r="B198" s="28"/>
      <c r="C198" s="27"/>
      <c r="D198" s="27"/>
      <c r="E198" s="78"/>
      <c r="F198" s="78"/>
      <c r="G198" s="30"/>
    </row>
    <row r="199" spans="1:7" ht="12" customHeight="1" x14ac:dyDescent="0.25">
      <c r="A199" s="27" t="s">
        <v>315</v>
      </c>
      <c r="B199" s="28"/>
      <c r="C199" s="27"/>
      <c r="D199" s="27"/>
      <c r="E199" s="78"/>
      <c r="F199" s="78"/>
      <c r="G199" s="30"/>
    </row>
    <row r="200" spans="1:7" ht="12" customHeight="1" x14ac:dyDescent="0.25">
      <c r="A200" s="27" t="s">
        <v>316</v>
      </c>
      <c r="B200" s="28"/>
      <c r="C200" s="27"/>
      <c r="D200" s="27"/>
      <c r="E200" s="78"/>
      <c r="F200" s="78"/>
      <c r="G200" s="30"/>
    </row>
    <row r="201" spans="1:7" ht="12" customHeight="1" x14ac:dyDescent="0.25">
      <c r="A201" s="27" t="s">
        <v>317</v>
      </c>
      <c r="B201" s="28"/>
      <c r="C201" s="27"/>
      <c r="D201" s="27"/>
      <c r="E201" s="78"/>
      <c r="F201" s="78"/>
      <c r="G201" s="30"/>
    </row>
    <row r="202" spans="1:7" ht="12" customHeight="1" x14ac:dyDescent="0.25">
      <c r="A202" s="27" t="s">
        <v>318</v>
      </c>
      <c r="B202" s="28"/>
      <c r="C202" s="27"/>
      <c r="D202" s="27"/>
      <c r="E202" s="78"/>
      <c r="F202" s="78"/>
      <c r="G202" s="30"/>
    </row>
    <row r="203" spans="1:7" ht="12" customHeight="1" x14ac:dyDescent="0.25">
      <c r="A203" s="27" t="s">
        <v>319</v>
      </c>
      <c r="B203" s="28"/>
      <c r="C203" s="27"/>
      <c r="D203" s="27"/>
      <c r="E203" s="78"/>
      <c r="F203" s="78"/>
      <c r="G203" s="30"/>
    </row>
    <row r="204" spans="1:7" ht="12" customHeight="1" x14ac:dyDescent="0.25">
      <c r="A204" s="27" t="s">
        <v>320</v>
      </c>
      <c r="B204" s="28"/>
      <c r="C204" s="27"/>
      <c r="D204" s="27"/>
      <c r="E204" s="78"/>
      <c r="F204" s="78"/>
      <c r="G204" s="30"/>
    </row>
    <row r="205" spans="1:7" ht="12" customHeight="1" x14ac:dyDescent="0.25">
      <c r="A205" s="27" t="s">
        <v>321</v>
      </c>
      <c r="B205" s="28"/>
      <c r="C205" s="27"/>
      <c r="D205" s="27"/>
      <c r="E205" s="78"/>
      <c r="F205" s="78"/>
      <c r="G205" s="30"/>
    </row>
    <row r="206" spans="1:7" ht="12" customHeight="1" x14ac:dyDescent="0.25">
      <c r="A206" s="27" t="s">
        <v>322</v>
      </c>
      <c r="B206" s="28"/>
      <c r="C206" s="27"/>
      <c r="D206" s="27"/>
      <c r="E206" s="78"/>
      <c r="F206" s="78"/>
      <c r="G206" s="30"/>
    </row>
    <row r="207" spans="1:7" ht="12" customHeight="1" x14ac:dyDescent="0.25">
      <c r="A207" s="27" t="s">
        <v>323</v>
      </c>
      <c r="B207" s="28"/>
      <c r="C207" s="27"/>
      <c r="D207" s="27"/>
      <c r="E207" s="78"/>
      <c r="F207" s="78"/>
      <c r="G207" s="30"/>
    </row>
    <row r="208" spans="1:7" ht="12" customHeight="1" x14ac:dyDescent="0.25">
      <c r="A208" s="27" t="s">
        <v>324</v>
      </c>
      <c r="B208" s="28"/>
      <c r="C208" s="27"/>
      <c r="D208" s="27"/>
      <c r="E208" s="78"/>
      <c r="F208" s="78"/>
      <c r="G208" s="30"/>
    </row>
    <row r="209" spans="1:7" ht="12" customHeight="1" x14ac:dyDescent="0.25">
      <c r="A209" s="27" t="s">
        <v>325</v>
      </c>
      <c r="B209" s="28"/>
      <c r="C209" s="27"/>
      <c r="D209" s="27"/>
      <c r="E209" s="78"/>
      <c r="F209" s="78"/>
      <c r="G209" s="30"/>
    </row>
    <row r="210" spans="1:7" ht="12" customHeight="1" x14ac:dyDescent="0.25">
      <c r="A210" s="27" t="s">
        <v>326</v>
      </c>
      <c r="B210" s="28"/>
      <c r="C210" s="27"/>
      <c r="D210" s="27"/>
      <c r="E210" s="78"/>
      <c r="F210" s="78"/>
      <c r="G210" s="30"/>
    </row>
    <row r="211" spans="1:7" ht="12" customHeight="1" x14ac:dyDescent="0.25">
      <c r="A211" s="27" t="s">
        <v>327</v>
      </c>
      <c r="B211" s="28"/>
      <c r="C211" s="27"/>
      <c r="D211" s="27"/>
      <c r="E211" s="78"/>
      <c r="F211" s="78"/>
      <c r="G211" s="30"/>
    </row>
    <row r="212" spans="1:7" ht="12" customHeight="1" x14ac:dyDescent="0.25">
      <c r="A212" s="27" t="s">
        <v>328</v>
      </c>
      <c r="B212" s="28"/>
      <c r="C212" s="27"/>
      <c r="D212" s="27"/>
      <c r="E212" s="78"/>
      <c r="F212" s="78"/>
      <c r="G212" s="30"/>
    </row>
    <row r="213" spans="1:7" ht="12" customHeight="1" x14ac:dyDescent="0.25">
      <c r="A213" s="27" t="s">
        <v>329</v>
      </c>
      <c r="B213" s="28"/>
      <c r="C213" s="27"/>
      <c r="D213" s="27"/>
      <c r="E213" s="78"/>
      <c r="F213" s="78"/>
      <c r="G213" s="30"/>
    </row>
    <row r="214" spans="1:7" ht="12" customHeight="1" x14ac:dyDescent="0.25">
      <c r="A214" s="27" t="s">
        <v>330</v>
      </c>
      <c r="B214" s="28"/>
      <c r="C214" s="27"/>
      <c r="D214" s="27"/>
      <c r="E214" s="78"/>
      <c r="F214" s="78"/>
      <c r="G214" s="30"/>
    </row>
    <row r="215" spans="1:7" ht="12" customHeight="1" x14ac:dyDescent="0.25">
      <c r="A215" s="27" t="s">
        <v>331</v>
      </c>
      <c r="B215" s="28"/>
      <c r="C215" s="27"/>
      <c r="D215" s="27"/>
      <c r="E215" s="78"/>
      <c r="F215" s="78"/>
      <c r="G215" s="30"/>
    </row>
    <row r="216" spans="1:7" ht="12" customHeight="1" x14ac:dyDescent="0.25">
      <c r="A216" s="27" t="s">
        <v>332</v>
      </c>
      <c r="B216" s="28"/>
      <c r="C216" s="27"/>
      <c r="D216" s="27"/>
      <c r="E216" s="78"/>
      <c r="F216" s="78"/>
      <c r="G216" s="30"/>
    </row>
    <row r="217" spans="1:7" ht="12" customHeight="1" x14ac:dyDescent="0.25">
      <c r="A217" s="27" t="s">
        <v>333</v>
      </c>
      <c r="B217" s="28"/>
      <c r="C217" s="27"/>
      <c r="D217" s="27"/>
      <c r="E217" s="78"/>
      <c r="F217" s="78"/>
      <c r="G217" s="30"/>
    </row>
    <row r="218" spans="1:7" ht="12" customHeight="1" x14ac:dyDescent="0.25">
      <c r="A218" s="27" t="s">
        <v>334</v>
      </c>
      <c r="B218" s="28"/>
      <c r="C218" s="27"/>
      <c r="D218" s="27"/>
      <c r="E218" s="78"/>
      <c r="F218" s="78"/>
      <c r="G218" s="30"/>
    </row>
    <row r="219" spans="1:7" ht="12" customHeight="1" x14ac:dyDescent="0.25">
      <c r="A219" s="27" t="s">
        <v>335</v>
      </c>
      <c r="B219" s="28"/>
      <c r="C219" s="27"/>
      <c r="D219" s="27"/>
      <c r="E219" s="78"/>
      <c r="F219" s="78"/>
      <c r="G219" s="30"/>
    </row>
    <row r="220" spans="1:7" ht="12" customHeight="1" x14ac:dyDescent="0.25">
      <c r="A220" s="27" t="s">
        <v>336</v>
      </c>
      <c r="B220" s="28"/>
      <c r="C220" s="27"/>
      <c r="D220" s="27"/>
      <c r="E220" s="78"/>
      <c r="F220" s="78"/>
      <c r="G220" s="30"/>
    </row>
    <row r="221" spans="1:7" ht="12" customHeight="1" x14ac:dyDescent="0.25">
      <c r="A221" s="27" t="s">
        <v>337</v>
      </c>
      <c r="B221" s="28"/>
      <c r="C221" s="27"/>
      <c r="D221" s="27"/>
      <c r="E221" s="78"/>
      <c r="F221" s="78"/>
      <c r="G221" s="30"/>
    </row>
    <row r="222" spans="1:7" ht="12" customHeight="1" x14ac:dyDescent="0.25">
      <c r="A222" s="27" t="s">
        <v>338</v>
      </c>
      <c r="B222" s="28"/>
      <c r="C222" s="27"/>
      <c r="D222" s="27"/>
      <c r="E222" s="78"/>
      <c r="F222" s="78"/>
      <c r="G222" s="30"/>
    </row>
    <row r="223" spans="1:7" ht="12" customHeight="1" x14ac:dyDescent="0.25">
      <c r="A223" s="27" t="s">
        <v>339</v>
      </c>
      <c r="B223" s="28"/>
      <c r="C223" s="27"/>
      <c r="D223" s="27"/>
      <c r="E223" s="78"/>
      <c r="F223" s="78"/>
      <c r="G223" s="30"/>
    </row>
    <row r="224" spans="1:7" ht="12" customHeight="1" x14ac:dyDescent="0.25">
      <c r="A224" s="27" t="s">
        <v>340</v>
      </c>
      <c r="B224" s="28"/>
      <c r="C224" s="27"/>
      <c r="D224" s="27"/>
      <c r="E224" s="78"/>
      <c r="F224" s="78"/>
      <c r="G224" s="30"/>
    </row>
    <row r="225" spans="1:7" ht="12" customHeight="1" x14ac:dyDescent="0.25">
      <c r="A225" s="27" t="s">
        <v>341</v>
      </c>
      <c r="B225" s="28"/>
      <c r="C225" s="27"/>
      <c r="D225" s="27"/>
      <c r="E225" s="78"/>
      <c r="F225" s="78"/>
      <c r="G225" s="30"/>
    </row>
    <row r="226" spans="1:7" ht="12" customHeight="1" x14ac:dyDescent="0.25">
      <c r="A226" s="27" t="s">
        <v>342</v>
      </c>
      <c r="B226" s="28"/>
      <c r="C226" s="27"/>
      <c r="D226" s="27"/>
      <c r="E226" s="78"/>
      <c r="F226" s="78"/>
      <c r="G226" s="30"/>
    </row>
    <row r="227" spans="1:7" ht="12" customHeight="1" x14ac:dyDescent="0.25">
      <c r="A227" s="27" t="s">
        <v>343</v>
      </c>
      <c r="B227" s="28"/>
      <c r="C227" s="27"/>
      <c r="D227" s="27"/>
      <c r="E227" s="78"/>
      <c r="F227" s="78"/>
      <c r="G227" s="30"/>
    </row>
    <row r="228" spans="1:7" ht="12" customHeight="1" x14ac:dyDescent="0.25">
      <c r="A228" s="27" t="s">
        <v>344</v>
      </c>
      <c r="B228" s="28"/>
      <c r="C228" s="27"/>
      <c r="D228" s="27"/>
      <c r="E228" s="78"/>
      <c r="F228" s="78"/>
      <c r="G228" s="30"/>
    </row>
    <row r="229" spans="1:7" ht="12" customHeight="1" x14ac:dyDescent="0.25">
      <c r="A229" s="27" t="s">
        <v>345</v>
      </c>
      <c r="B229" s="28"/>
      <c r="C229" s="27"/>
      <c r="D229" s="27"/>
      <c r="E229" s="78"/>
      <c r="F229" s="78"/>
      <c r="G229" s="30"/>
    </row>
    <row r="230" spans="1:7" ht="12" customHeight="1" x14ac:dyDescent="0.25">
      <c r="A230" s="27" t="s">
        <v>346</v>
      </c>
      <c r="B230" s="28"/>
      <c r="C230" s="27"/>
      <c r="D230" s="27"/>
      <c r="E230" s="78"/>
      <c r="F230" s="78"/>
      <c r="G230" s="30"/>
    </row>
    <row r="231" spans="1:7" ht="12" customHeight="1" x14ac:dyDescent="0.25">
      <c r="A231" s="27" t="s">
        <v>347</v>
      </c>
      <c r="B231" s="28"/>
      <c r="C231" s="27"/>
      <c r="D231" s="27"/>
      <c r="E231" s="78"/>
      <c r="F231" s="78"/>
      <c r="G231" s="30"/>
    </row>
    <row r="232" spans="1:7" ht="12" customHeight="1" x14ac:dyDescent="0.25">
      <c r="A232" s="27" t="s">
        <v>348</v>
      </c>
      <c r="B232" s="28"/>
      <c r="C232" s="27"/>
      <c r="D232" s="27"/>
      <c r="E232" s="78"/>
      <c r="F232" s="78"/>
      <c r="G232" s="30"/>
    </row>
    <row r="233" spans="1:7" ht="12" customHeight="1" x14ac:dyDescent="0.25">
      <c r="A233" s="27" t="s">
        <v>349</v>
      </c>
      <c r="B233" s="28"/>
      <c r="C233" s="27"/>
      <c r="D233" s="27"/>
      <c r="E233" s="78"/>
      <c r="F233" s="78"/>
      <c r="G233" s="30"/>
    </row>
    <row r="234" spans="1:7" ht="12" customHeight="1" x14ac:dyDescent="0.25">
      <c r="A234" s="27" t="s">
        <v>350</v>
      </c>
      <c r="B234" s="28"/>
      <c r="C234" s="27"/>
      <c r="D234" s="27"/>
      <c r="E234" s="78"/>
      <c r="F234" s="78"/>
      <c r="G234" s="30"/>
    </row>
    <row r="235" spans="1:7" ht="12" customHeight="1" x14ac:dyDescent="0.25">
      <c r="A235" s="27" t="s">
        <v>351</v>
      </c>
      <c r="B235" s="28"/>
      <c r="C235" s="27"/>
      <c r="D235" s="27"/>
      <c r="E235" s="78"/>
      <c r="F235" s="78"/>
      <c r="G235" s="30"/>
    </row>
    <row r="236" spans="1:7" ht="12" customHeight="1" x14ac:dyDescent="0.25">
      <c r="A236" s="27" t="s">
        <v>352</v>
      </c>
      <c r="B236" s="28"/>
      <c r="C236" s="27"/>
      <c r="D236" s="27"/>
      <c r="E236" s="78"/>
      <c r="F236" s="78"/>
      <c r="G236" s="30"/>
    </row>
    <row r="237" spans="1:7" ht="12" customHeight="1" x14ac:dyDescent="0.25">
      <c r="A237" s="27" t="s">
        <v>353</v>
      </c>
      <c r="B237" s="28"/>
      <c r="C237" s="27"/>
      <c r="D237" s="27"/>
      <c r="E237" s="78"/>
      <c r="F237" s="78"/>
      <c r="G237" s="30"/>
    </row>
    <row r="238" spans="1:7" ht="12" customHeight="1" x14ac:dyDescent="0.25">
      <c r="A238" s="27" t="s">
        <v>354</v>
      </c>
      <c r="B238" s="28"/>
      <c r="C238" s="27"/>
      <c r="D238" s="27"/>
      <c r="E238" s="78"/>
      <c r="F238" s="78"/>
      <c r="G238" s="30"/>
    </row>
  </sheetData>
  <sheetProtection selectLockedCells="1"/>
  <autoFilter ref="A2:I238"/>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opLeftCell="C1" workbookViewId="0">
      <selection activeCell="D14" sqref="D14"/>
    </sheetView>
  </sheetViews>
  <sheetFormatPr baseColWidth="10" defaultRowHeight="12.75" x14ac:dyDescent="0.2"/>
  <cols>
    <col min="1" max="1" width="38.140625" customWidth="1"/>
    <col min="2" max="2" width="38.140625" style="5" customWidth="1"/>
    <col min="3" max="3" width="60.28515625" customWidth="1"/>
    <col min="4" max="4" width="60.28515625" style="16" customWidth="1"/>
    <col min="5" max="5" width="36.7109375" style="5" customWidth="1"/>
    <col min="11" max="11" width="30.28515625" customWidth="1"/>
    <col min="13" max="13" width="11.42578125" style="2" customWidth="1"/>
  </cols>
  <sheetData>
    <row r="1" spans="1:19" x14ac:dyDescent="0.2">
      <c r="A1" s="4" t="s">
        <v>22</v>
      </c>
      <c r="B1" s="4"/>
      <c r="C1" s="5" t="s">
        <v>22</v>
      </c>
      <c r="E1" s="4" t="s">
        <v>30</v>
      </c>
      <c r="F1" t="s">
        <v>22</v>
      </c>
      <c r="G1" s="4" t="s">
        <v>22</v>
      </c>
      <c r="H1" s="4" t="s">
        <v>30</v>
      </c>
      <c r="I1" s="4" t="s">
        <v>22</v>
      </c>
      <c r="J1">
        <v>1</v>
      </c>
      <c r="K1" s="17" t="s">
        <v>22</v>
      </c>
      <c r="M1" s="1">
        <v>0</v>
      </c>
    </row>
    <row r="2" spans="1:19" x14ac:dyDescent="0.2">
      <c r="A2" s="17" t="s">
        <v>74</v>
      </c>
      <c r="B2" s="4" t="s">
        <v>32</v>
      </c>
      <c r="C2" t="str">
        <f>"Wohnort ("&amp;Reisekostenformular!H15&amp;", "&amp;Reisekostenformular!D6&amp;")"</f>
        <v>Wohnort (wird automatisch bestimmt, bitte Straße und Hausnummer angeben)</v>
      </c>
      <c r="D2" s="4" t="str">
        <f>Reisekostenformular!H15</f>
        <v>wird automatisch bestimmt</v>
      </c>
      <c r="E2" s="17" t="s">
        <v>62</v>
      </c>
      <c r="F2" t="s">
        <v>58</v>
      </c>
      <c r="G2" s="4" t="s">
        <v>33</v>
      </c>
      <c r="H2" s="4" t="s">
        <v>14</v>
      </c>
      <c r="I2" s="4" t="s">
        <v>14</v>
      </c>
      <c r="J2">
        <v>2</v>
      </c>
      <c r="K2" s="17" t="s">
        <v>28</v>
      </c>
      <c r="L2" s="17" t="s">
        <v>20</v>
      </c>
      <c r="M2" s="1">
        <f t="shared" ref="M2:M65" si="0">M1+1/96</f>
        <v>1.0416666666666666E-2</v>
      </c>
      <c r="N2" s="17" t="s">
        <v>79</v>
      </c>
      <c r="O2" s="43" t="s">
        <v>81</v>
      </c>
      <c r="P2" s="17" t="s">
        <v>82</v>
      </c>
      <c r="Q2" s="17" t="s">
        <v>87</v>
      </c>
      <c r="R2" s="77" t="s">
        <v>97</v>
      </c>
      <c r="S2" s="77" t="s">
        <v>98</v>
      </c>
    </row>
    <row r="3" spans="1:19" x14ac:dyDescent="0.2">
      <c r="A3" s="17" t="s">
        <v>75</v>
      </c>
      <c r="B3" s="4" t="s">
        <v>32</v>
      </c>
      <c r="C3" s="77" t="s">
        <v>28</v>
      </c>
      <c r="D3" s="77" t="s">
        <v>20</v>
      </c>
      <c r="E3" s="17" t="s">
        <v>61</v>
      </c>
      <c r="F3" t="s">
        <v>23</v>
      </c>
      <c r="G3" s="4" t="s">
        <v>11</v>
      </c>
      <c r="H3" s="4" t="s">
        <v>15</v>
      </c>
      <c r="I3" s="4" t="s">
        <v>15</v>
      </c>
      <c r="J3">
        <v>3</v>
      </c>
      <c r="K3" s="17" t="str">
        <f>"Erstfachschule ("&amp;Reisekostenformular!J16&amp;")"</f>
        <v>Erstfachschule (wird automatisch bestimmt)</v>
      </c>
      <c r="L3" s="77" t="str">
        <f>Reisekostenformular!H16</f>
        <v>wird automatisch bestimmt</v>
      </c>
      <c r="M3" s="1">
        <f t="shared" si="0"/>
        <v>2.0833333333333332E-2</v>
      </c>
      <c r="N3" s="17" t="s">
        <v>80</v>
      </c>
      <c r="O3" s="43" t="s">
        <v>83</v>
      </c>
      <c r="P3" s="17" t="s">
        <v>84</v>
      </c>
      <c r="Q3" s="17" t="s">
        <v>88</v>
      </c>
      <c r="R3" s="77" t="s">
        <v>99</v>
      </c>
      <c r="S3" s="77" t="s">
        <v>100</v>
      </c>
    </row>
    <row r="4" spans="1:19" x14ac:dyDescent="0.2">
      <c r="A4" s="17" t="s">
        <v>72</v>
      </c>
      <c r="B4" s="4" t="s">
        <v>32</v>
      </c>
      <c r="C4" t="str">
        <f>"Erstfachschule ("&amp;Reisekostenformular!J16&amp;")"</f>
        <v>Erstfachschule (wird automatisch bestimmt)</v>
      </c>
      <c r="D4" s="77" t="str">
        <f>Reisekostenformular!H16</f>
        <v>wird automatisch bestimmt</v>
      </c>
      <c r="F4" s="4" t="s">
        <v>31</v>
      </c>
      <c r="G4" s="4" t="s">
        <v>34</v>
      </c>
      <c r="J4">
        <v>4</v>
      </c>
      <c r="K4" s="77" t="str">
        <f>"Zweitfachschule ("&amp;Reisekostenformular!E16&amp;")"</f>
        <v>Zweitfachschule (0)</v>
      </c>
      <c r="L4" s="17">
        <f>Reisekostenformular!D16</f>
        <v>0</v>
      </c>
      <c r="M4" s="1">
        <f t="shared" si="0"/>
        <v>3.125E-2</v>
      </c>
      <c r="O4" s="43" t="s">
        <v>85</v>
      </c>
      <c r="P4" s="17" t="s">
        <v>86</v>
      </c>
      <c r="Q4" s="17" t="s">
        <v>89</v>
      </c>
    </row>
    <row r="5" spans="1:19" x14ac:dyDescent="0.2">
      <c r="A5" s="17" t="s">
        <v>73</v>
      </c>
      <c r="B5" s="4" t="s">
        <v>32</v>
      </c>
      <c r="C5" s="77" t="str">
        <f>"Zweitfachschule ("&amp;Reisekostenformular!E16&amp;")"</f>
        <v>Zweitfachschule (0)</v>
      </c>
      <c r="D5" s="4">
        <f>Reisekostenformular!D16</f>
        <v>0</v>
      </c>
      <c r="G5" s="4" t="s">
        <v>12</v>
      </c>
      <c r="J5">
        <v>5</v>
      </c>
      <c r="K5" s="77" t="s">
        <v>356</v>
      </c>
      <c r="L5" s="17"/>
      <c r="M5" s="1">
        <f t="shared" si="0"/>
        <v>4.1666666666666664E-2</v>
      </c>
      <c r="Q5" s="17" t="s">
        <v>90</v>
      </c>
    </row>
    <row r="6" spans="1:19" x14ac:dyDescent="0.2">
      <c r="A6" s="17" t="s">
        <v>76</v>
      </c>
      <c r="B6" s="4" t="s">
        <v>32</v>
      </c>
      <c r="C6" s="4" t="s">
        <v>39</v>
      </c>
      <c r="D6" s="4"/>
      <c r="G6" s="4" t="s">
        <v>35</v>
      </c>
      <c r="J6">
        <v>6</v>
      </c>
      <c r="M6" s="1">
        <f t="shared" si="0"/>
        <v>5.2083333333333329E-2</v>
      </c>
      <c r="Q6" s="17" t="s">
        <v>91</v>
      </c>
    </row>
    <row r="7" spans="1:19" x14ac:dyDescent="0.2">
      <c r="A7" s="17" t="s">
        <v>21</v>
      </c>
      <c r="B7" s="4" t="s">
        <v>32</v>
      </c>
      <c r="G7" s="4" t="s">
        <v>13</v>
      </c>
      <c r="M7" s="1">
        <f t="shared" si="0"/>
        <v>6.2499999999999993E-2</v>
      </c>
    </row>
    <row r="8" spans="1:19" x14ac:dyDescent="0.2">
      <c r="A8" s="17"/>
      <c r="B8" s="4"/>
      <c r="G8" s="4" t="s">
        <v>37</v>
      </c>
      <c r="M8" s="1">
        <f t="shared" si="0"/>
        <v>7.2916666666666657E-2</v>
      </c>
    </row>
    <row r="9" spans="1:19" x14ac:dyDescent="0.2">
      <c r="A9" s="17"/>
      <c r="G9" s="4" t="s">
        <v>36</v>
      </c>
      <c r="M9" s="1">
        <f t="shared" si="0"/>
        <v>8.3333333333333329E-2</v>
      </c>
    </row>
    <row r="10" spans="1:19" x14ac:dyDescent="0.2">
      <c r="A10" s="16"/>
      <c r="B10" s="4"/>
      <c r="G10" s="4" t="s">
        <v>38</v>
      </c>
      <c r="M10" s="1">
        <f t="shared" si="0"/>
        <v>9.375E-2</v>
      </c>
    </row>
    <row r="11" spans="1:19" x14ac:dyDescent="0.2">
      <c r="A11" s="16"/>
      <c r="B11" s="4"/>
      <c r="G11" s="4" t="s">
        <v>19</v>
      </c>
      <c r="M11" s="1">
        <f t="shared" si="0"/>
        <v>0.10416666666666667</v>
      </c>
    </row>
    <row r="12" spans="1:19" x14ac:dyDescent="0.2">
      <c r="M12" s="1">
        <f t="shared" si="0"/>
        <v>0.11458333333333334</v>
      </c>
    </row>
    <row r="13" spans="1:19" x14ac:dyDescent="0.2">
      <c r="M13" s="1">
        <f t="shared" si="0"/>
        <v>0.125</v>
      </c>
    </row>
    <row r="14" spans="1:19" x14ac:dyDescent="0.2">
      <c r="D14" s="16" t="s">
        <v>358</v>
      </c>
      <c r="M14" s="1">
        <f t="shared" si="0"/>
        <v>0.13541666666666666</v>
      </c>
    </row>
    <row r="15" spans="1:19" x14ac:dyDescent="0.2">
      <c r="M15" s="1">
        <f t="shared" si="0"/>
        <v>0.14583333333333331</v>
      </c>
    </row>
    <row r="16" spans="1:19" x14ac:dyDescent="0.2">
      <c r="M16" s="1">
        <f t="shared" si="0"/>
        <v>0.15624999999999997</v>
      </c>
    </row>
    <row r="17" spans="13:13" x14ac:dyDescent="0.2">
      <c r="M17" s="1">
        <f t="shared" si="0"/>
        <v>0.16666666666666663</v>
      </c>
    </row>
    <row r="18" spans="13:13" x14ac:dyDescent="0.2">
      <c r="M18" s="1">
        <f t="shared" si="0"/>
        <v>0.17708333333333329</v>
      </c>
    </row>
    <row r="19" spans="13:13" x14ac:dyDescent="0.2">
      <c r="M19" s="1">
        <f t="shared" si="0"/>
        <v>0.18749999999999994</v>
      </c>
    </row>
    <row r="20" spans="13:13" x14ac:dyDescent="0.2">
      <c r="M20" s="1">
        <f t="shared" si="0"/>
        <v>0.1979166666666666</v>
      </c>
    </row>
    <row r="21" spans="13:13" x14ac:dyDescent="0.2">
      <c r="M21" s="1">
        <f t="shared" si="0"/>
        <v>0.20833333333333326</v>
      </c>
    </row>
    <row r="22" spans="13:13" x14ac:dyDescent="0.2">
      <c r="M22" s="1">
        <f t="shared" si="0"/>
        <v>0.21874999999999992</v>
      </c>
    </row>
    <row r="23" spans="13:13" x14ac:dyDescent="0.2">
      <c r="M23" s="1">
        <f t="shared" si="0"/>
        <v>0.22916666666666657</v>
      </c>
    </row>
    <row r="24" spans="13:13" x14ac:dyDescent="0.2">
      <c r="M24" s="1">
        <f t="shared" si="0"/>
        <v>0.23958333333333323</v>
      </c>
    </row>
    <row r="25" spans="13:13" x14ac:dyDescent="0.2">
      <c r="M25" s="1">
        <f t="shared" si="0"/>
        <v>0.24999999999999989</v>
      </c>
    </row>
    <row r="26" spans="13:13" x14ac:dyDescent="0.2">
      <c r="M26" s="1">
        <f t="shared" si="0"/>
        <v>0.26041666666666657</v>
      </c>
    </row>
    <row r="27" spans="13:13" x14ac:dyDescent="0.2">
      <c r="M27" s="1">
        <f t="shared" si="0"/>
        <v>0.27083333333333326</v>
      </c>
    </row>
    <row r="28" spans="13:13" x14ac:dyDescent="0.2">
      <c r="M28" s="1">
        <f t="shared" si="0"/>
        <v>0.28124999999999994</v>
      </c>
    </row>
    <row r="29" spans="13:13" x14ac:dyDescent="0.2">
      <c r="M29" s="1">
        <f t="shared" si="0"/>
        <v>0.29166666666666663</v>
      </c>
    </row>
    <row r="30" spans="13:13" x14ac:dyDescent="0.2">
      <c r="M30" s="1">
        <f t="shared" si="0"/>
        <v>0.30208333333333331</v>
      </c>
    </row>
    <row r="31" spans="13:13" x14ac:dyDescent="0.2">
      <c r="M31" s="1">
        <f t="shared" si="0"/>
        <v>0.3125</v>
      </c>
    </row>
    <row r="32" spans="13:13" x14ac:dyDescent="0.2">
      <c r="M32" s="1">
        <f t="shared" si="0"/>
        <v>0.32291666666666669</v>
      </c>
    </row>
    <row r="33" spans="13:13" x14ac:dyDescent="0.2">
      <c r="M33" s="1">
        <f t="shared" si="0"/>
        <v>0.33333333333333337</v>
      </c>
    </row>
    <row r="34" spans="13:13" x14ac:dyDescent="0.2">
      <c r="M34" s="1">
        <f t="shared" si="0"/>
        <v>0.34375000000000006</v>
      </c>
    </row>
    <row r="35" spans="13:13" x14ac:dyDescent="0.2">
      <c r="M35" s="1">
        <f t="shared" si="0"/>
        <v>0.35416666666666674</v>
      </c>
    </row>
    <row r="36" spans="13:13" x14ac:dyDescent="0.2">
      <c r="M36" s="1">
        <f t="shared" si="0"/>
        <v>0.36458333333333343</v>
      </c>
    </row>
    <row r="37" spans="13:13" x14ac:dyDescent="0.2">
      <c r="M37" s="1">
        <f t="shared" si="0"/>
        <v>0.37500000000000011</v>
      </c>
    </row>
    <row r="38" spans="13:13" x14ac:dyDescent="0.2">
      <c r="M38" s="1">
        <f t="shared" si="0"/>
        <v>0.3854166666666668</v>
      </c>
    </row>
    <row r="39" spans="13:13" x14ac:dyDescent="0.2">
      <c r="M39" s="1">
        <f t="shared" si="0"/>
        <v>0.39583333333333348</v>
      </c>
    </row>
    <row r="40" spans="13:13" x14ac:dyDescent="0.2">
      <c r="M40" s="1">
        <f t="shared" si="0"/>
        <v>0.40625000000000017</v>
      </c>
    </row>
    <row r="41" spans="13:13" x14ac:dyDescent="0.2">
      <c r="M41" s="1">
        <f t="shared" si="0"/>
        <v>0.41666666666666685</v>
      </c>
    </row>
    <row r="42" spans="13:13" x14ac:dyDescent="0.2">
      <c r="M42" s="1">
        <f t="shared" si="0"/>
        <v>0.42708333333333354</v>
      </c>
    </row>
    <row r="43" spans="13:13" x14ac:dyDescent="0.2">
      <c r="M43" s="1">
        <f t="shared" si="0"/>
        <v>0.43750000000000022</v>
      </c>
    </row>
    <row r="44" spans="13:13" x14ac:dyDescent="0.2">
      <c r="M44" s="1">
        <f t="shared" si="0"/>
        <v>0.44791666666666691</v>
      </c>
    </row>
    <row r="45" spans="13:13" x14ac:dyDescent="0.2">
      <c r="M45" s="1">
        <f t="shared" si="0"/>
        <v>0.45833333333333359</v>
      </c>
    </row>
    <row r="46" spans="13:13" x14ac:dyDescent="0.2">
      <c r="M46" s="1">
        <f t="shared" si="0"/>
        <v>0.46875000000000028</v>
      </c>
    </row>
    <row r="47" spans="13:13" x14ac:dyDescent="0.2">
      <c r="M47" s="1">
        <f t="shared" si="0"/>
        <v>0.47916666666666696</v>
      </c>
    </row>
    <row r="48" spans="13:13" x14ac:dyDescent="0.2">
      <c r="M48" s="1">
        <f t="shared" si="0"/>
        <v>0.48958333333333365</v>
      </c>
    </row>
    <row r="49" spans="13:13" x14ac:dyDescent="0.2">
      <c r="M49" s="1">
        <f t="shared" si="0"/>
        <v>0.50000000000000033</v>
      </c>
    </row>
    <row r="50" spans="13:13" x14ac:dyDescent="0.2">
      <c r="M50" s="1">
        <f t="shared" si="0"/>
        <v>0.51041666666666696</v>
      </c>
    </row>
    <row r="51" spans="13:13" x14ac:dyDescent="0.2">
      <c r="M51" s="1">
        <f t="shared" si="0"/>
        <v>0.52083333333333359</v>
      </c>
    </row>
    <row r="52" spans="13:13" x14ac:dyDescent="0.2">
      <c r="M52" s="1">
        <f t="shared" si="0"/>
        <v>0.53125000000000022</v>
      </c>
    </row>
    <row r="53" spans="13:13" x14ac:dyDescent="0.2">
      <c r="M53" s="1">
        <f t="shared" si="0"/>
        <v>0.54166666666666685</v>
      </c>
    </row>
    <row r="54" spans="13:13" x14ac:dyDescent="0.2">
      <c r="M54" s="1">
        <f t="shared" si="0"/>
        <v>0.55208333333333348</v>
      </c>
    </row>
    <row r="55" spans="13:13" x14ac:dyDescent="0.2">
      <c r="M55" s="1">
        <f t="shared" si="0"/>
        <v>0.56250000000000011</v>
      </c>
    </row>
    <row r="56" spans="13:13" x14ac:dyDescent="0.2">
      <c r="M56" s="1">
        <f t="shared" si="0"/>
        <v>0.57291666666666674</v>
      </c>
    </row>
    <row r="57" spans="13:13" x14ac:dyDescent="0.2">
      <c r="M57" s="1">
        <f t="shared" si="0"/>
        <v>0.58333333333333337</v>
      </c>
    </row>
    <row r="58" spans="13:13" x14ac:dyDescent="0.2">
      <c r="M58" s="1">
        <f t="shared" si="0"/>
        <v>0.59375</v>
      </c>
    </row>
    <row r="59" spans="13:13" x14ac:dyDescent="0.2">
      <c r="M59" s="1">
        <f t="shared" si="0"/>
        <v>0.60416666666666663</v>
      </c>
    </row>
    <row r="60" spans="13:13" x14ac:dyDescent="0.2">
      <c r="M60" s="1">
        <f t="shared" si="0"/>
        <v>0.61458333333333326</v>
      </c>
    </row>
    <row r="61" spans="13:13" x14ac:dyDescent="0.2">
      <c r="M61" s="1">
        <f t="shared" si="0"/>
        <v>0.62499999999999989</v>
      </c>
    </row>
    <row r="62" spans="13:13" x14ac:dyDescent="0.2">
      <c r="M62" s="1">
        <f t="shared" si="0"/>
        <v>0.63541666666666652</v>
      </c>
    </row>
    <row r="63" spans="13:13" x14ac:dyDescent="0.2">
      <c r="M63" s="1">
        <f t="shared" si="0"/>
        <v>0.64583333333333315</v>
      </c>
    </row>
    <row r="64" spans="13:13" x14ac:dyDescent="0.2">
      <c r="M64" s="1">
        <f t="shared" si="0"/>
        <v>0.65624999999999978</v>
      </c>
    </row>
    <row r="65" spans="13:13" x14ac:dyDescent="0.2">
      <c r="M65" s="1">
        <f t="shared" si="0"/>
        <v>0.66666666666666641</v>
      </c>
    </row>
    <row r="66" spans="13:13" x14ac:dyDescent="0.2">
      <c r="M66" s="1">
        <f t="shared" ref="M66:M96" si="1">M65+1/96</f>
        <v>0.67708333333333304</v>
      </c>
    </row>
    <row r="67" spans="13:13" x14ac:dyDescent="0.2">
      <c r="M67" s="1">
        <f t="shared" si="1"/>
        <v>0.68749999999999967</v>
      </c>
    </row>
    <row r="68" spans="13:13" x14ac:dyDescent="0.2">
      <c r="M68" s="1">
        <f t="shared" si="1"/>
        <v>0.6979166666666663</v>
      </c>
    </row>
    <row r="69" spans="13:13" x14ac:dyDescent="0.2">
      <c r="M69" s="1">
        <f t="shared" si="1"/>
        <v>0.70833333333333293</v>
      </c>
    </row>
    <row r="70" spans="13:13" x14ac:dyDescent="0.2">
      <c r="M70" s="1">
        <f t="shared" si="1"/>
        <v>0.71874999999999956</v>
      </c>
    </row>
    <row r="71" spans="13:13" x14ac:dyDescent="0.2">
      <c r="M71" s="1">
        <f t="shared" si="1"/>
        <v>0.72916666666666619</v>
      </c>
    </row>
    <row r="72" spans="13:13" x14ac:dyDescent="0.2">
      <c r="M72" s="1">
        <f t="shared" si="1"/>
        <v>0.73958333333333282</v>
      </c>
    </row>
    <row r="73" spans="13:13" x14ac:dyDescent="0.2">
      <c r="M73" s="1">
        <f t="shared" si="1"/>
        <v>0.74999999999999944</v>
      </c>
    </row>
    <row r="74" spans="13:13" x14ac:dyDescent="0.2">
      <c r="M74" s="1">
        <f t="shared" si="1"/>
        <v>0.76041666666666607</v>
      </c>
    </row>
    <row r="75" spans="13:13" x14ac:dyDescent="0.2">
      <c r="M75" s="1">
        <f t="shared" si="1"/>
        <v>0.7708333333333327</v>
      </c>
    </row>
    <row r="76" spans="13:13" x14ac:dyDescent="0.2">
      <c r="M76" s="1">
        <f t="shared" si="1"/>
        <v>0.78124999999999933</v>
      </c>
    </row>
    <row r="77" spans="13:13" x14ac:dyDescent="0.2">
      <c r="M77" s="1">
        <f t="shared" si="1"/>
        <v>0.79166666666666596</v>
      </c>
    </row>
    <row r="78" spans="13:13" x14ac:dyDescent="0.2">
      <c r="M78" s="1">
        <f t="shared" si="1"/>
        <v>0.80208333333333259</v>
      </c>
    </row>
    <row r="79" spans="13:13" x14ac:dyDescent="0.2">
      <c r="M79" s="1">
        <f t="shared" si="1"/>
        <v>0.81249999999999922</v>
      </c>
    </row>
    <row r="80" spans="13:13" x14ac:dyDescent="0.2">
      <c r="M80" s="1">
        <f t="shared" si="1"/>
        <v>0.82291666666666585</v>
      </c>
    </row>
    <row r="81" spans="13:13" x14ac:dyDescent="0.2">
      <c r="M81" s="1">
        <f t="shared" si="1"/>
        <v>0.83333333333333248</v>
      </c>
    </row>
    <row r="82" spans="13:13" x14ac:dyDescent="0.2">
      <c r="M82" s="1">
        <f t="shared" si="1"/>
        <v>0.84374999999999911</v>
      </c>
    </row>
    <row r="83" spans="13:13" x14ac:dyDescent="0.2">
      <c r="M83" s="1">
        <f t="shared" si="1"/>
        <v>0.85416666666666574</v>
      </c>
    </row>
    <row r="84" spans="13:13" x14ac:dyDescent="0.2">
      <c r="M84" s="1">
        <f t="shared" si="1"/>
        <v>0.86458333333333237</v>
      </c>
    </row>
    <row r="85" spans="13:13" x14ac:dyDescent="0.2">
      <c r="M85" s="1">
        <f t="shared" si="1"/>
        <v>0.874999999999999</v>
      </c>
    </row>
    <row r="86" spans="13:13" x14ac:dyDescent="0.2">
      <c r="M86" s="1">
        <f t="shared" si="1"/>
        <v>0.88541666666666563</v>
      </c>
    </row>
    <row r="87" spans="13:13" x14ac:dyDescent="0.2">
      <c r="M87" s="1">
        <f t="shared" si="1"/>
        <v>0.89583333333333226</v>
      </c>
    </row>
    <row r="88" spans="13:13" x14ac:dyDescent="0.2">
      <c r="M88" s="1">
        <f t="shared" si="1"/>
        <v>0.90624999999999889</v>
      </c>
    </row>
    <row r="89" spans="13:13" x14ac:dyDescent="0.2">
      <c r="M89" s="1">
        <f t="shared" si="1"/>
        <v>0.91666666666666552</v>
      </c>
    </row>
    <row r="90" spans="13:13" x14ac:dyDescent="0.2">
      <c r="M90" s="1">
        <f t="shared" si="1"/>
        <v>0.92708333333333215</v>
      </c>
    </row>
    <row r="91" spans="13:13" x14ac:dyDescent="0.2">
      <c r="M91" s="1">
        <f t="shared" si="1"/>
        <v>0.93749999999999878</v>
      </c>
    </row>
    <row r="92" spans="13:13" x14ac:dyDescent="0.2">
      <c r="M92" s="1">
        <f t="shared" si="1"/>
        <v>0.94791666666666541</v>
      </c>
    </row>
    <row r="93" spans="13:13" x14ac:dyDescent="0.2">
      <c r="M93" s="1">
        <f t="shared" si="1"/>
        <v>0.95833333333333204</v>
      </c>
    </row>
    <row r="94" spans="13:13" x14ac:dyDescent="0.2">
      <c r="M94" s="1">
        <f t="shared" si="1"/>
        <v>0.96874999999999867</v>
      </c>
    </row>
    <row r="95" spans="13:13" x14ac:dyDescent="0.2">
      <c r="M95" s="1">
        <f t="shared" si="1"/>
        <v>0.9791666666666653</v>
      </c>
    </row>
    <row r="96" spans="13:13" x14ac:dyDescent="0.2">
      <c r="M96" s="1">
        <f t="shared" si="1"/>
        <v>0.98958333333333193</v>
      </c>
    </row>
    <row r="97" spans="13:13" x14ac:dyDescent="0.2">
      <c r="M97" s="1"/>
    </row>
    <row r="98" spans="13:13" x14ac:dyDescent="0.2">
      <c r="M98" s="1"/>
    </row>
    <row r="99" spans="13:13" x14ac:dyDescent="0.2">
      <c r="M99" s="1"/>
    </row>
  </sheetData>
  <sheetProtection password="C97D" sheet="1" objects="1" scenarios="1" selectLockedCells="1"/>
  <dataValidations disablePrompts="1" count="1">
    <dataValidation type="time" allowBlank="1" showInputMessage="1" showErrorMessage="1" sqref="M2:M99">
      <formula1>0.208333333333333</formula1>
      <formula2>0.916666666666667</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Reisekostenformular</vt:lpstr>
      <vt:lpstr>Kurzanleitung</vt:lpstr>
      <vt:lpstr>Tabelle3</vt:lpstr>
      <vt:lpstr>Tabelle4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Bernd</dc:creator>
  <cp:lastModifiedBy>Schmitt-Hartmann, Reinhard (Seminar GYMSOP Freiburg)</cp:lastModifiedBy>
  <cp:lastPrinted>2019-07-04T09:41:11Z</cp:lastPrinted>
  <dcterms:created xsi:type="dcterms:W3CDTF">2003-11-19T09:12:54Z</dcterms:created>
  <dcterms:modified xsi:type="dcterms:W3CDTF">2020-01-20T16:03:26Z</dcterms:modified>
</cp:coreProperties>
</file>